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 firstSheet="1" activeTab="1"/>
  </bookViews>
  <sheets>
    <sheet name="Foglio1" sheetId="1" state="hidden" r:id="rId1"/>
    <sheet name="Valori assoluti" sheetId="2" r:id="rId2"/>
    <sheet name="C.P. per anno" sheetId="4" r:id="rId3"/>
    <sheet name="Variazioni" sheetId="3" r:id="rId4"/>
    <sheet name="2016 da spss" sheetId="5" state="hidden" r:id="rId5"/>
    <sheet name="ISTAT 2016" sheetId="6" state="hidden" r:id="rId6"/>
    <sheet name="Dati 2017 spss" sheetId="7" state="hidden" r:id="rId7"/>
  </sheets>
  <definedNames>
    <definedName name="_xlnm.Print_Area" localSheetId="0">Foglio1!$A$1:$AG$22</definedName>
  </definedNames>
  <calcPr calcId="145621"/>
</workbook>
</file>

<file path=xl/calcChain.xml><?xml version="1.0" encoding="utf-8"?>
<calcChain xmlns="http://schemas.openxmlformats.org/spreadsheetml/2006/main">
  <c r="V22" i="2" l="1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1" i="4"/>
  <c r="U22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AV39" i="7"/>
  <c r="U20" i="2" s="1"/>
  <c r="AV29" i="7"/>
  <c r="AV16" i="7"/>
  <c r="U17" i="2"/>
  <c r="U18" i="2"/>
  <c r="U16" i="2"/>
  <c r="U15" i="2"/>
  <c r="U14" i="2"/>
  <c r="U13" i="2"/>
  <c r="U19" i="2"/>
  <c r="AV7" i="7"/>
  <c r="AM65" i="7"/>
  <c r="AM54" i="7"/>
  <c r="AD71" i="7"/>
  <c r="AD56" i="7"/>
  <c r="V5" i="2"/>
  <c r="U21" i="2" l="1"/>
  <c r="U22" i="2"/>
  <c r="T6" i="3"/>
  <c r="T9" i="3"/>
  <c r="T16" i="2"/>
  <c r="T15" i="2"/>
  <c r="T14" i="2"/>
  <c r="T13" i="2"/>
  <c r="T12" i="2"/>
  <c r="T11" i="2"/>
  <c r="T11" i="3" s="1"/>
  <c r="T10" i="2"/>
  <c r="T9" i="2"/>
  <c r="T8" i="2"/>
  <c r="T7" i="2"/>
  <c r="T7" i="3" s="1"/>
  <c r="T6" i="2"/>
  <c r="T5" i="2"/>
  <c r="T17" i="2" l="1"/>
  <c r="T20" i="2"/>
  <c r="T5" i="3"/>
  <c r="T10" i="3"/>
  <c r="T19" i="2"/>
  <c r="T18" i="2"/>
  <c r="T12" i="3"/>
  <c r="T8" i="3"/>
  <c r="T21" i="2"/>
  <c r="T5" i="4" l="1"/>
  <c r="T9" i="4"/>
  <c r="T13" i="4"/>
  <c r="T15" i="4"/>
  <c r="T17" i="4"/>
  <c r="T7" i="4"/>
  <c r="T19" i="4"/>
  <c r="T22" i="2"/>
  <c r="T18" i="4" s="1"/>
  <c r="T11" i="4"/>
  <c r="S5" i="3"/>
  <c r="S6" i="3"/>
  <c r="S7" i="3"/>
  <c r="S8" i="3"/>
  <c r="S9" i="3"/>
  <c r="S10" i="3"/>
  <c r="S11" i="3"/>
  <c r="S12" i="3"/>
  <c r="S13" i="3"/>
  <c r="S16" i="2"/>
  <c r="S18" i="2"/>
  <c r="S18" i="3" s="1"/>
  <c r="S17" i="2"/>
  <c r="T17" i="3" s="1"/>
  <c r="S15" i="2"/>
  <c r="T15" i="3" s="1"/>
  <c r="S14" i="2"/>
  <c r="T14" i="3" s="1"/>
  <c r="S13" i="2"/>
  <c r="T13" i="3" s="1"/>
  <c r="AW13" i="2"/>
  <c r="AW14" i="2"/>
  <c r="S20" i="2" l="1"/>
  <c r="T16" i="3"/>
  <c r="S16" i="3"/>
  <c r="S15" i="3"/>
  <c r="T21" i="4"/>
  <c r="S19" i="2"/>
  <c r="S14" i="3"/>
  <c r="T18" i="3"/>
  <c r="T12" i="4"/>
  <c r="T8" i="4"/>
  <c r="T16" i="4"/>
  <c r="T20" i="4"/>
  <c r="T22" i="4" s="1"/>
  <c r="T14" i="4"/>
  <c r="T10" i="4"/>
  <c r="T6" i="4"/>
  <c r="S19" i="3"/>
  <c r="S17" i="3"/>
  <c r="S17" i="4"/>
  <c r="S21" i="2"/>
  <c r="L5" i="4"/>
  <c r="P5" i="4"/>
  <c r="E5" i="4"/>
  <c r="G5" i="4"/>
  <c r="I5" i="4"/>
  <c r="K5" i="4"/>
  <c r="M5" i="4"/>
  <c r="O5" i="4"/>
  <c r="Q5" i="4"/>
  <c r="F6" i="4"/>
  <c r="J6" i="4"/>
  <c r="N6" i="4"/>
  <c r="R6" i="4"/>
  <c r="H5" i="4"/>
  <c r="J5" i="4"/>
  <c r="N5" i="4"/>
  <c r="R5" i="4"/>
  <c r="E6" i="4"/>
  <c r="G6" i="4"/>
  <c r="I6" i="4"/>
  <c r="K6" i="4"/>
  <c r="M6" i="4"/>
  <c r="O6" i="4"/>
  <c r="Q6" i="4"/>
  <c r="E7" i="4"/>
  <c r="I7" i="4"/>
  <c r="M7" i="4"/>
  <c r="Q7" i="4"/>
  <c r="H9" i="4"/>
  <c r="J9" i="4"/>
  <c r="L9" i="4"/>
  <c r="N9" i="4"/>
  <c r="P9" i="4"/>
  <c r="R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F12" i="4"/>
  <c r="J12" i="4"/>
  <c r="N12" i="4"/>
  <c r="R12" i="4"/>
  <c r="E13" i="4"/>
  <c r="G13" i="4"/>
  <c r="H13" i="4"/>
  <c r="I13" i="4"/>
  <c r="J13" i="4"/>
  <c r="K13" i="4"/>
  <c r="L13" i="4"/>
  <c r="M13" i="4"/>
  <c r="N13" i="4"/>
  <c r="O13" i="4"/>
  <c r="P13" i="4"/>
  <c r="Q13" i="4"/>
  <c r="R13" i="4"/>
  <c r="E14" i="4"/>
  <c r="F14" i="4"/>
  <c r="G14" i="4"/>
  <c r="I14" i="4"/>
  <c r="K14" i="4"/>
  <c r="M14" i="4"/>
  <c r="O14" i="4"/>
  <c r="Q14" i="4"/>
  <c r="E15" i="4"/>
  <c r="G15" i="4"/>
  <c r="I15" i="4"/>
  <c r="K15" i="4"/>
  <c r="M15" i="4"/>
  <c r="N15" i="4"/>
  <c r="O15" i="4"/>
  <c r="P15" i="4"/>
  <c r="Q15" i="4"/>
  <c r="R15" i="4"/>
  <c r="E16" i="4"/>
  <c r="F16" i="4"/>
  <c r="G16" i="4"/>
  <c r="I16" i="4"/>
  <c r="J16" i="4"/>
  <c r="K16" i="4"/>
  <c r="M16" i="4"/>
  <c r="N16" i="4"/>
  <c r="O16" i="4"/>
  <c r="Q16" i="4"/>
  <c r="R16" i="4"/>
  <c r="E17" i="4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F18" i="4"/>
  <c r="G18" i="4"/>
  <c r="I18" i="4"/>
  <c r="J18" i="4"/>
  <c r="K18" i="4"/>
  <c r="M18" i="4"/>
  <c r="N18" i="4"/>
  <c r="O18" i="4"/>
  <c r="Q18" i="4"/>
  <c r="R18" i="4"/>
  <c r="E19" i="4"/>
  <c r="G19" i="4"/>
  <c r="G21" i="4" s="1"/>
  <c r="H19" i="4"/>
  <c r="I19" i="4"/>
  <c r="I21" i="4" s="1"/>
  <c r="J19" i="4"/>
  <c r="J21" i="4" s="1"/>
  <c r="K19" i="4"/>
  <c r="K21" i="4" s="1"/>
  <c r="L19" i="4"/>
  <c r="M19" i="4"/>
  <c r="M21" i="4" s="1"/>
  <c r="N19" i="4"/>
  <c r="O19" i="4"/>
  <c r="O21" i="4" s="1"/>
  <c r="P19" i="4"/>
  <c r="Q19" i="4"/>
  <c r="Q21" i="4" s="1"/>
  <c r="R19" i="4"/>
  <c r="R21" i="4" s="1"/>
  <c r="E20" i="4"/>
  <c r="E22" i="4" s="1"/>
  <c r="F20" i="4"/>
  <c r="G20" i="4"/>
  <c r="G22" i="4" s="1"/>
  <c r="I20" i="4"/>
  <c r="I22" i="4" s="1"/>
  <c r="J20" i="4"/>
  <c r="K20" i="4"/>
  <c r="K22" i="4" s="1"/>
  <c r="M20" i="4"/>
  <c r="M22" i="4" s="1"/>
  <c r="N20" i="4"/>
  <c r="O20" i="4"/>
  <c r="O22" i="4" s="1"/>
  <c r="Q20" i="4"/>
  <c r="Q22" i="4" s="1"/>
  <c r="R20" i="4"/>
  <c r="E21" i="4"/>
  <c r="T20" i="3" l="1"/>
  <c r="S20" i="3"/>
  <c r="T21" i="3"/>
  <c r="S22" i="2"/>
  <c r="T22" i="3" s="1"/>
  <c r="T19" i="3"/>
  <c r="S6" i="4"/>
  <c r="V8" i="4"/>
  <c r="S22" i="3"/>
  <c r="S20" i="4"/>
  <c r="S16" i="4"/>
  <c r="S25" i="2"/>
  <c r="S5" i="4"/>
  <c r="S9" i="4"/>
  <c r="S13" i="4"/>
  <c r="S21" i="3"/>
  <c r="S7" i="4"/>
  <c r="S11" i="4"/>
  <c r="S15" i="4"/>
  <c r="S19" i="4"/>
  <c r="S21" i="4" s="1"/>
  <c r="R22" i="4"/>
  <c r="N21" i="4"/>
  <c r="J22" i="4"/>
  <c r="N22" i="4"/>
  <c r="F22" i="4"/>
  <c r="P21" i="4"/>
  <c r="L21" i="4"/>
  <c r="H21" i="4"/>
  <c r="P6" i="4"/>
  <c r="P8" i="4"/>
  <c r="P18" i="4"/>
  <c r="P12" i="4"/>
  <c r="P16" i="4"/>
  <c r="P20" i="4"/>
  <c r="L6" i="4"/>
  <c r="L8" i="4"/>
  <c r="L18" i="4"/>
  <c r="L12" i="4"/>
  <c r="L16" i="4"/>
  <c r="L20" i="4"/>
  <c r="H6" i="4"/>
  <c r="H8" i="4"/>
  <c r="H18" i="4"/>
  <c r="H12" i="4"/>
  <c r="H16" i="4"/>
  <c r="H20" i="4"/>
  <c r="R8" i="4"/>
  <c r="N8" i="4"/>
  <c r="J8" i="4"/>
  <c r="F8" i="4"/>
  <c r="O7" i="4"/>
  <c r="K7" i="4"/>
  <c r="G7" i="4"/>
  <c r="Q8" i="4"/>
  <c r="Q12" i="4"/>
  <c r="O8" i="4"/>
  <c r="O12" i="4"/>
  <c r="M8" i="4"/>
  <c r="M12" i="4"/>
  <c r="K8" i="4"/>
  <c r="K12" i="4"/>
  <c r="I8" i="4"/>
  <c r="I12" i="4"/>
  <c r="G8" i="4"/>
  <c r="G12" i="4"/>
  <c r="E8" i="4"/>
  <c r="E12" i="4"/>
  <c r="R7" i="4"/>
  <c r="R11" i="4"/>
  <c r="P7" i="4"/>
  <c r="P11" i="4"/>
  <c r="N7" i="4"/>
  <c r="N11" i="4"/>
  <c r="L7" i="4"/>
  <c r="L11" i="4"/>
  <c r="L15" i="4"/>
  <c r="J7" i="4"/>
  <c r="J11" i="4"/>
  <c r="J15" i="4"/>
  <c r="H7" i="4"/>
  <c r="H11" i="4"/>
  <c r="H15" i="4"/>
  <c r="R14" i="4"/>
  <c r="P14" i="4"/>
  <c r="N14" i="4"/>
  <c r="L14" i="4"/>
  <c r="J14" i="4"/>
  <c r="H14" i="4"/>
  <c r="R10" i="4"/>
  <c r="P10" i="4"/>
  <c r="N10" i="4"/>
  <c r="L10" i="4"/>
  <c r="J10" i="4"/>
  <c r="H10" i="4"/>
  <c r="F10" i="4"/>
  <c r="Q9" i="4"/>
  <c r="O9" i="4"/>
  <c r="M9" i="4"/>
  <c r="K9" i="4"/>
  <c r="I9" i="4"/>
  <c r="G9" i="4"/>
  <c r="E9" i="4"/>
  <c r="V20" i="4"/>
  <c r="V10" i="4"/>
  <c r="V14" i="4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R9" i="3"/>
  <c r="Q9" i="3"/>
  <c r="P9" i="3"/>
  <c r="O9" i="3"/>
  <c r="N9" i="3"/>
  <c r="M9" i="3"/>
  <c r="L9" i="3"/>
  <c r="K9" i="3"/>
  <c r="J9" i="3"/>
  <c r="I9" i="3"/>
  <c r="H9" i="3"/>
  <c r="G9" i="3"/>
  <c r="F9" i="3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Q7" i="3"/>
  <c r="P7" i="3"/>
  <c r="O7" i="3"/>
  <c r="N7" i="3"/>
  <c r="M7" i="3"/>
  <c r="L7" i="3"/>
  <c r="K7" i="3"/>
  <c r="J7" i="3"/>
  <c r="I7" i="3"/>
  <c r="H7" i="3"/>
  <c r="G7" i="3"/>
  <c r="F7" i="3"/>
  <c r="F6" i="3"/>
  <c r="G6" i="3"/>
  <c r="H6" i="3"/>
  <c r="I6" i="3"/>
  <c r="J6" i="3"/>
  <c r="K6" i="3"/>
  <c r="L6" i="3"/>
  <c r="M6" i="3"/>
  <c r="N6" i="3"/>
  <c r="O6" i="3"/>
  <c r="P6" i="3"/>
  <c r="Q6" i="3"/>
  <c r="R6" i="3"/>
  <c r="G5" i="3"/>
  <c r="H5" i="3"/>
  <c r="I5" i="3"/>
  <c r="J5" i="3"/>
  <c r="K5" i="3"/>
  <c r="L5" i="3"/>
  <c r="M5" i="3"/>
  <c r="N5" i="3"/>
  <c r="O5" i="3"/>
  <c r="P5" i="3"/>
  <c r="Q5" i="3"/>
  <c r="R5" i="3"/>
  <c r="F5" i="3"/>
  <c r="V12" i="4" l="1"/>
  <c r="S18" i="4"/>
  <c r="S12" i="4"/>
  <c r="S8" i="4"/>
  <c r="V18" i="4"/>
  <c r="V22" i="4" s="1"/>
  <c r="V6" i="4"/>
  <c r="S14" i="4"/>
  <c r="S10" i="4"/>
  <c r="S26" i="2"/>
  <c r="S22" i="4"/>
  <c r="V16" i="4"/>
  <c r="H22" i="4"/>
  <c r="L22" i="4"/>
  <c r="P22" i="4"/>
  <c r="F5" i="4"/>
  <c r="F7" i="4"/>
  <c r="F11" i="4"/>
  <c r="F15" i="4"/>
  <c r="F17" i="4"/>
  <c r="F9" i="4"/>
  <c r="F13" i="4"/>
  <c r="F19" i="4"/>
  <c r="AG22" i="1"/>
  <c r="AG21" i="1"/>
  <c r="AG20" i="1"/>
  <c r="AG19" i="1"/>
  <c r="AG18" i="1"/>
  <c r="AG17" i="1"/>
  <c r="AG15" i="1"/>
  <c r="AG14" i="1"/>
  <c r="AG13" i="1"/>
  <c r="AG12" i="1"/>
  <c r="AG11" i="1"/>
  <c r="AG10" i="1"/>
  <c r="AG9" i="1"/>
  <c r="AG8" i="1"/>
  <c r="AG7" i="1"/>
  <c r="AG6" i="1"/>
  <c r="AG5" i="1"/>
  <c r="AE22" i="1"/>
  <c r="AE21" i="1"/>
  <c r="AE20" i="1"/>
  <c r="AE19" i="1"/>
  <c r="AE18" i="1"/>
  <c r="AE17" i="1"/>
  <c r="AG4" i="1"/>
  <c r="V5" i="4" l="1"/>
  <c r="V9" i="4"/>
  <c r="V13" i="4"/>
  <c r="V11" i="4"/>
  <c r="V15" i="4"/>
  <c r="V19" i="4"/>
  <c r="V7" i="4"/>
  <c r="V17" i="4"/>
  <c r="F21" i="4"/>
  <c r="AB22" i="1"/>
  <c r="Z22" i="1"/>
  <c r="X22" i="1"/>
  <c r="V22" i="1"/>
  <c r="T22" i="1"/>
  <c r="R22" i="1"/>
  <c r="P22" i="1"/>
  <c r="N22" i="1"/>
  <c r="L22" i="1"/>
  <c r="J22" i="1"/>
  <c r="H22" i="1"/>
  <c r="AB21" i="1"/>
  <c r="Z21" i="1"/>
  <c r="X21" i="1"/>
  <c r="V21" i="1"/>
  <c r="T21" i="1"/>
  <c r="R21" i="1"/>
  <c r="P21" i="1"/>
  <c r="N21" i="1"/>
  <c r="L21" i="1"/>
  <c r="J21" i="1"/>
  <c r="H21" i="1"/>
  <c r="AC19" i="1"/>
  <c r="AA19" i="1"/>
  <c r="Y19" i="1"/>
  <c r="W19" i="1"/>
  <c r="U19" i="1"/>
  <c r="S19" i="1"/>
  <c r="Q19" i="1"/>
  <c r="O19" i="1"/>
  <c r="M19" i="1"/>
  <c r="K19" i="1"/>
  <c r="I19" i="1"/>
  <c r="G19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E19" i="1"/>
  <c r="AC18" i="1"/>
  <c r="AC22" i="1" s="1"/>
  <c r="AA18" i="1"/>
  <c r="AA22" i="1" s="1"/>
  <c r="Y18" i="1"/>
  <c r="Y22" i="1" s="1"/>
  <c r="W18" i="1"/>
  <c r="W22" i="1" s="1"/>
  <c r="U18" i="1"/>
  <c r="U22" i="1" s="1"/>
  <c r="S18" i="1"/>
  <c r="S22" i="1" s="1"/>
  <c r="Q18" i="1"/>
  <c r="Q22" i="1" s="1"/>
  <c r="O18" i="1"/>
  <c r="O22" i="1" s="1"/>
  <c r="M18" i="1"/>
  <c r="M22" i="1" s="1"/>
  <c r="K18" i="1"/>
  <c r="K22" i="1" s="1"/>
  <c r="I18" i="1"/>
  <c r="I22" i="1" s="1"/>
  <c r="G18" i="1"/>
  <c r="G22" i="1" s="1"/>
  <c r="E18" i="1"/>
  <c r="AC17" i="1"/>
  <c r="AC21" i="1" s="1"/>
  <c r="AA17" i="1"/>
  <c r="AA21" i="1" s="1"/>
  <c r="Y17" i="1"/>
  <c r="Y21" i="1" s="1"/>
  <c r="W17" i="1"/>
  <c r="W21" i="1" s="1"/>
  <c r="U17" i="1"/>
  <c r="U21" i="1" s="1"/>
  <c r="S17" i="1"/>
  <c r="S21" i="1" s="1"/>
  <c r="Q17" i="1"/>
  <c r="Q21" i="1" s="1"/>
  <c r="O17" i="1"/>
  <c r="O21" i="1" s="1"/>
  <c r="M17" i="1"/>
  <c r="M21" i="1" s="1"/>
  <c r="K17" i="1"/>
  <c r="K21" i="1" s="1"/>
  <c r="I17" i="1"/>
  <c r="I21" i="1" s="1"/>
  <c r="G17" i="1"/>
  <c r="G21" i="1" s="1"/>
  <c r="E17" i="1"/>
  <c r="V21" i="4" l="1"/>
  <c r="E21" i="1"/>
  <c r="E22" i="1"/>
  <c r="AD22" i="1"/>
  <c r="AD21" i="1"/>
</calcChain>
</file>

<file path=xl/sharedStrings.xml><?xml version="1.0" encoding="utf-8"?>
<sst xmlns="http://schemas.openxmlformats.org/spreadsheetml/2006/main" count="1101" uniqueCount="191">
  <si>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</si>
  <si>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</si>
  <si>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</si>
  <si>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</si>
  <si>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</si>
  <si>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</si>
  <si>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</si>
  <si>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</si>
  <si>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</si>
  <si>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</si>
  <si>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</si>
  <si>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</si>
  <si>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</si>
  <si>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</si>
  <si>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</si>
  <si>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Sesso e tipo persona coinvolta</t>
  </si>
  <si>
    <t>Tab.      - Serie storica 2001-2013 relativa al n° di incidenti per sesso e tipo persona coinvolta</t>
  </si>
  <si>
    <t>Conducenti uomini</t>
  </si>
  <si>
    <t>Conducenti donne</t>
  </si>
  <si>
    <t>Passeggeri uomini</t>
  </si>
  <si>
    <t>Passeggeri donne</t>
  </si>
  <si>
    <t>Pedoni uomini</t>
  </si>
  <si>
    <t>Pedoni donne</t>
  </si>
  <si>
    <t>morti</t>
  </si>
  <si>
    <t>feriti</t>
  </si>
  <si>
    <t>Totale Uomini</t>
  </si>
  <si>
    <t>Totale Donne</t>
  </si>
  <si>
    <t>Anno  2014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</si>
  <si>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</si>
  <si>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</si>
  <si>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</si>
  <si>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</si>
  <si>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</si>
  <si>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</si>
  <si>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</si>
  <si>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</si>
  <si>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</si>
  <si>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</si>
  <si>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</si>
  <si>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</si>
  <si>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</si>
  <si>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Composizione percentuale</t>
  </si>
  <si>
    <t>Variazioni annuali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</si>
  <si>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</si>
  <si>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</si>
  <si>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</si>
  <si>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</si>
  <si>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</si>
  <si>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</si>
  <si>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</si>
  <si>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Maschio</t>
  </si>
  <si>
    <t>Femmina</t>
  </si>
  <si>
    <t>Totale</t>
  </si>
  <si>
    <t>Mancanti</t>
  </si>
  <si>
    <t>Mancante di sistema</t>
  </si>
  <si>
    <t>Esito conducente veicolo A</t>
  </si>
  <si>
    <t>Incolume</t>
  </si>
  <si>
    <t>Ferito</t>
  </si>
  <si>
    <t xml:space="preserve">Morto nelle 24 ore </t>
  </si>
  <si>
    <t>Morto entro il trentesimo giorno</t>
  </si>
  <si>
    <t>Esito conducente veicolo B</t>
  </si>
  <si>
    <t>Esito conducente veicolo C</t>
  </si>
  <si>
    <t>Esito conducente veicolo A maschio</t>
  </si>
  <si>
    <t>Esito conducente veicolo B maschio</t>
  </si>
  <si>
    <t>Esito conducente veicolo C maschio</t>
  </si>
  <si>
    <t>Esito conducente veicolo A femmina</t>
  </si>
  <si>
    <t>Esito conducente veicolo B femmina</t>
  </si>
  <si>
    <t>Esito conducente veicolo C donna</t>
  </si>
  <si>
    <t>OK</t>
  </si>
  <si>
    <t>Tavola di contingenza Veicolo A: Esito del passeggero infortunato sul sedile anteriore  * Veicolo A: Sesso del passeggero infortunato sul sedile anteriore</t>
  </si>
  <si>
    <t>Conteggio</t>
  </si>
  <si>
    <t>Veicolo A: Sesso del passeggero infortunato sul sedile anteriore</t>
  </si>
  <si>
    <t xml:space="preserve">Veicolo A: Esito del passeggero infortunato sul sedile anteriore </t>
  </si>
  <si>
    <t>1</t>
  </si>
  <si>
    <t>Tavola di contingenza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</si>
  <si>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</si>
  <si>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</si>
  <si>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Morto</t>
  </si>
  <si>
    <t>Statistiche</t>
  </si>
  <si>
    <t xml:space="preserve"> Altri passeggeri infortunati sul veicolo A: maschi morti</t>
  </si>
  <si>
    <t>N</t>
  </si>
  <si>
    <t xml:space="preserve"> Altri passeggeri infortunati sul veicolo A: femmine morte</t>
  </si>
  <si>
    <t xml:space="preserve"> Altri passeggeri infortunati sul veicolo A: maschi feriti</t>
  </si>
  <si>
    <t xml:space="preserve"> Altri passeggeri infortunati sul veicolo A: femmine ferite</t>
  </si>
  <si>
    <t>Tavola di contingenza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</si>
  <si>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</si>
  <si>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</si>
  <si>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</si>
  <si>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</si>
  <si>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</si>
  <si>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 xml:space="preserve"> Altri passeggeri infortunati sul veicolo B: maschi feriti</t>
  </si>
  <si>
    <t>Nullo morti</t>
  </si>
  <si>
    <t>Nullo morte</t>
  </si>
  <si>
    <t xml:space="preserve"> Altri passeggeri infortunati sul veicolo B: femmine ferite</t>
  </si>
  <si>
    <t>Tavola di contingenza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</si>
  <si>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</si>
  <si>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</si>
  <si>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</si>
  <si>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</si>
  <si>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</si>
  <si>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 xml:space="preserve"> Altri passeggeri infortunati sul veicolo C: maschi feriti</t>
  </si>
  <si>
    <t xml:space="preserve"> Altri passeggeri infortunati sul veicolo C: femmine ferite</t>
  </si>
  <si>
    <t>Sesso del 1° pedone ferito</t>
  </si>
  <si>
    <t>Sesso del 1° pedone morto</t>
  </si>
  <si>
    <t>Sesso del 2° pedone morto</t>
  </si>
  <si>
    <t>Sesso del 2° pedone ferito</t>
  </si>
  <si>
    <t>Sesso del 3° pedone ferito</t>
  </si>
  <si>
    <t>Nullo 3° morto/a</t>
  </si>
  <si>
    <t>Nullo 4° morto/a</t>
  </si>
  <si>
    <t>Sesso del 4° pedone ferito</t>
  </si>
  <si>
    <t>Altri veicoli</t>
  </si>
  <si>
    <t>Numero di morti di sesso maschile su eventuali altri veicoli</t>
  </si>
  <si>
    <t>Numero di morti di sesso femminile su eventuali altri veicoli</t>
  </si>
  <si>
    <t>3</t>
  </si>
  <si>
    <t>Numero di feriti di sesso maschile su eventuali altri veicoli</t>
  </si>
  <si>
    <t>Numero di feriti di sesso femminile su eventuali altri veicoli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</si>
  <si>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</si>
  <si>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all'esito dell'incidente per tipo di persona coinvolta e totali. In blu sono indicati i totali generali.</t>
  </si>
  <si>
    <t>2016/15</t>
  </si>
  <si>
    <t>M</t>
  </si>
  <si>
    <t>Passeggeri uomini morti</t>
  </si>
  <si>
    <t xml:space="preserve">M </t>
  </si>
  <si>
    <t>Passeggeri donne morte</t>
  </si>
  <si>
    <t>Passeggeri totali morti</t>
  </si>
  <si>
    <t>Conducenti uomini morti</t>
  </si>
  <si>
    <t>Conducenti donne morte</t>
  </si>
  <si>
    <t>Pedoni uomini morti</t>
  </si>
  <si>
    <t>Pedoni donne morte</t>
  </si>
  <si>
    <t>Tavola 2.27 - Conducenti, persone trasportate e pedoni, morti e feriti per sesso e mese - Anno 2016</t>
  </si>
  <si>
    <t>MESI</t>
  </si>
  <si>
    <t>Conducenti</t>
  </si>
  <si>
    <t>Persone trasportate</t>
  </si>
  <si>
    <t>Pedoni</t>
  </si>
  <si>
    <t>Maschi</t>
  </si>
  <si>
    <t>Femmine</t>
  </si>
  <si>
    <t>MORTI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</si>
  <si>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</si>
  <si>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</si>
  <si>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</si>
  <si>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</si>
  <si>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</si>
  <si>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</si>
  <si>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</si>
  <si>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</si>
  <si>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</si>
  <si>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</si>
  <si>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</si>
  <si>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</si>
  <si>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</si>
  <si>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FERITI</t>
  </si>
  <si>
    <t>Maschio - Esito conducente veicolo B</t>
  </si>
  <si>
    <t>Maschio - Esito conducente veicolo A</t>
  </si>
  <si>
    <t>Maschio - Esito conducente veicolo C</t>
  </si>
  <si>
    <t>Tab. RF.IS.1.5.1 - Morti  e feriti in incidenti stradali per tipo di persona coinvolta - Anni 2001-2017</t>
  </si>
  <si>
    <t>Femmina - Esito conducente veicolo A</t>
  </si>
  <si>
    <t>Femmina -Esito conducente veicolo B</t>
  </si>
  <si>
    <t>Femmina - Esito conducente veicolo C</t>
  </si>
  <si>
    <t>primo</t>
  </si>
  <si>
    <t>Secondo</t>
  </si>
  <si>
    <t>Terzo</t>
  </si>
  <si>
    <t>A</t>
  </si>
  <si>
    <t xml:space="preserve"> Anteriore</t>
  </si>
  <si>
    <t>11</t>
  </si>
  <si>
    <t>2</t>
  </si>
  <si>
    <t>4</t>
  </si>
  <si>
    <t>5</t>
  </si>
  <si>
    <t>8</t>
  </si>
  <si>
    <t>12</t>
  </si>
  <si>
    <t>17</t>
  </si>
  <si>
    <t>20</t>
  </si>
  <si>
    <t>6</t>
  </si>
  <si>
    <t>10</t>
  </si>
  <si>
    <t>14</t>
  </si>
  <si>
    <t>19</t>
  </si>
  <si>
    <t>B</t>
  </si>
  <si>
    <t>Tavola di contingenza Veicolo B: Sesso del passeggero infortunato sul sedile posteriore * Veicolo B: Esito del passeggero infortunato sul sedile posteriore</t>
  </si>
  <si>
    <t xml:space="preserve"> Altri passeggeri infortunati sul veicolo B: maschi morti</t>
  </si>
  <si>
    <t>0</t>
  </si>
  <si>
    <t xml:space="preserve"> Altri passeggeri infortunati sul veicolo B: femmine morte</t>
  </si>
  <si>
    <t>C</t>
  </si>
  <si>
    <t>Tavola di contingenza Veicolo B: Sesso del passeggero infortunato sul sedile anteriore * Veicolo B: Esito del passeggero infortunato sul sedile anteriore</t>
  </si>
  <si>
    <t>13</t>
  </si>
  <si>
    <t>9</t>
  </si>
  <si>
    <t xml:space="preserve"> Altri passeggeri infortunati sul veicolo C: maschi morti</t>
  </si>
  <si>
    <t xml:space="preserve"> Altri passeggeri infortunati sul veicolo C: femmine morte</t>
  </si>
  <si>
    <t>7</t>
  </si>
  <si>
    <t>3° e 4° pedioni morti Vuoti</t>
  </si>
  <si>
    <t>2017/16</t>
  </si>
  <si>
    <t>2017/2010</t>
  </si>
  <si>
    <t>2017/2001</t>
  </si>
  <si>
    <t>Tab. RF.IS.1.5.1 - Morti  e feriti in incidenti stradali per tipo di persona coinvolta - Anni 2002-2017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</si>
</sst>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.000"/>
    <numFmt numFmtId="165" formatCode="###0"/>
    <numFmt numFmtId="166" formatCode="####.0"/>
  </numFmts>
  <fonts count="44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27" fillId="0" borderId="0"/>
    <xf numFmtId="0" fontId="30" fillId="0" borderId="0"/>
    <xf numFmtId="41" fontId="36" fillId="0" borderId="0" applyFont="0" applyFill="0" applyBorder="0" applyAlignment="0" applyProtection="0"/>
    <xf numFmtId="0" fontId="27" fillId="0" borderId="0"/>
    <xf numFmtId="0" fontId="27" fillId="0" borderId="0"/>
  </cellStyleXfs>
  <cellXfs count="30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1" fillId="0" borderId="0" xfId="0" applyNumberFormat="1" applyFont="1"/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3" fontId="14" fillId="0" borderId="0" xfId="2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Border="1"/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8" fillId="0" borderId="4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/>
    </xf>
    <xf numFmtId="3" fontId="18" fillId="0" borderId="2" xfId="2" applyNumberFormat="1" applyFont="1" applyFill="1" applyBorder="1" applyAlignment="1">
      <alignment horizontal="right" vertical="center" wrapText="1"/>
    </xf>
    <xf numFmtId="0" fontId="15" fillId="0" borderId="0" xfId="0" applyFont="1"/>
    <xf numFmtId="0" fontId="2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0" xfId="2" applyNumberFormat="1" applyFont="1" applyFill="1" applyBorder="1" applyAlignment="1">
      <alignment horizontal="right" vertical="center" wrapText="1"/>
    </xf>
    <xf numFmtId="3" fontId="22" fillId="0" borderId="4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/>
    </xf>
    <xf numFmtId="3" fontId="22" fillId="0" borderId="3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4" fontId="21" fillId="0" borderId="4" xfId="2" applyNumberFormat="1" applyFont="1" applyFill="1" applyBorder="1" applyAlignment="1">
      <alignment horizontal="right"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4" fontId="22" fillId="0" borderId="3" xfId="2" applyNumberFormat="1" applyFont="1" applyFill="1" applyBorder="1" applyAlignment="1">
      <alignment horizontal="right" vertical="center" wrapText="1"/>
    </xf>
    <xf numFmtId="0" fontId="23" fillId="0" borderId="0" xfId="0" applyFont="1" applyBorder="1"/>
    <xf numFmtId="0" fontId="23" fillId="0" borderId="0" xfId="0" applyFont="1"/>
    <xf numFmtId="164" fontId="23" fillId="0" borderId="3" xfId="0" applyNumberFormat="1" applyFont="1" applyBorder="1"/>
    <xf numFmtId="0" fontId="23" fillId="0" borderId="3" xfId="0" applyFont="1" applyBorder="1"/>
    <xf numFmtId="0" fontId="24" fillId="0" borderId="0" xfId="0" applyFont="1"/>
    <xf numFmtId="4" fontId="25" fillId="0" borderId="1" xfId="2" applyNumberFormat="1" applyFont="1" applyFill="1" applyBorder="1" applyAlignment="1">
      <alignment horizontal="right" wrapText="1"/>
    </xf>
    <xf numFmtId="4" fontId="25" fillId="0" borderId="1" xfId="1" applyNumberFormat="1" applyFont="1" applyFill="1" applyBorder="1" applyAlignment="1">
      <alignment horizontal="right" wrapText="1"/>
    </xf>
    <xf numFmtId="164" fontId="24" fillId="0" borderId="0" xfId="0" applyNumberFormat="1" applyFont="1"/>
    <xf numFmtId="164" fontId="23" fillId="0" borderId="0" xfId="0" applyNumberFormat="1" applyFont="1"/>
    <xf numFmtId="0" fontId="12" fillId="0" borderId="0" xfId="0" applyFont="1" applyBorder="1" applyAlignment="1">
      <alignment vertical="center"/>
    </xf>
    <xf numFmtId="0" fontId="26" fillId="0" borderId="0" xfId="0" applyFont="1"/>
    <xf numFmtId="0" fontId="12" fillId="0" borderId="0" xfId="0" applyFont="1" applyBorder="1" applyAlignment="1">
      <alignment vertical="center"/>
    </xf>
    <xf numFmtId="0" fontId="27" fillId="0" borderId="0" xfId="3"/>
    <xf numFmtId="0" fontId="29" fillId="0" borderId="9" xfId="3" applyFont="1" applyBorder="1" applyAlignment="1">
      <alignment horizontal="center" wrapText="1"/>
    </xf>
    <xf numFmtId="0" fontId="29" fillId="0" borderId="10" xfId="3" applyFont="1" applyBorder="1" applyAlignment="1">
      <alignment horizontal="center" wrapText="1"/>
    </xf>
    <xf numFmtId="0" fontId="29" fillId="0" borderId="11" xfId="3" applyFont="1" applyBorder="1" applyAlignment="1">
      <alignment horizontal="center" wrapText="1"/>
    </xf>
    <xf numFmtId="0" fontId="29" fillId="0" borderId="13" xfId="3" applyFont="1" applyBorder="1" applyAlignment="1">
      <alignment horizontal="left" vertical="top" wrapText="1"/>
    </xf>
    <xf numFmtId="165" fontId="29" fillId="0" borderId="14" xfId="3" applyNumberFormat="1" applyFont="1" applyBorder="1" applyAlignment="1">
      <alignment horizontal="right" vertical="top"/>
    </xf>
    <xf numFmtId="166" fontId="29" fillId="0" borderId="15" xfId="3" applyNumberFormat="1" applyFont="1" applyBorder="1" applyAlignment="1">
      <alignment horizontal="right" vertical="top"/>
    </xf>
    <xf numFmtId="166" fontId="29" fillId="0" borderId="16" xfId="3" applyNumberFormat="1" applyFont="1" applyBorder="1" applyAlignment="1">
      <alignment horizontal="right" vertical="top"/>
    </xf>
    <xf numFmtId="0" fontId="29" fillId="0" borderId="18" xfId="3" applyFont="1" applyBorder="1" applyAlignment="1">
      <alignment horizontal="left" vertical="top" wrapText="1"/>
    </xf>
    <xf numFmtId="165" fontId="29" fillId="0" borderId="19" xfId="3" applyNumberFormat="1" applyFont="1" applyBorder="1" applyAlignment="1">
      <alignment horizontal="right" vertical="top"/>
    </xf>
    <xf numFmtId="166" fontId="29" fillId="0" borderId="20" xfId="3" applyNumberFormat="1" applyFont="1" applyBorder="1" applyAlignment="1">
      <alignment horizontal="right" vertical="top"/>
    </xf>
    <xf numFmtId="166" fontId="29" fillId="0" borderId="21" xfId="3" applyNumberFormat="1" applyFont="1" applyBorder="1" applyAlignment="1">
      <alignment horizontal="right" vertical="top"/>
    </xf>
    <xf numFmtId="165" fontId="29" fillId="0" borderId="24" xfId="3" applyNumberFormat="1" applyFont="1" applyBorder="1" applyAlignment="1">
      <alignment horizontal="right" vertical="top"/>
    </xf>
    <xf numFmtId="166" fontId="29" fillId="0" borderId="25" xfId="3" applyNumberFormat="1" applyFont="1" applyBorder="1" applyAlignment="1">
      <alignment horizontal="right" vertical="top"/>
    </xf>
    <xf numFmtId="0" fontId="27" fillId="0" borderId="26" xfId="3" applyBorder="1" applyAlignment="1">
      <alignment horizontal="center" vertical="center"/>
    </xf>
    <xf numFmtId="0" fontId="29" fillId="0" borderId="12" xfId="3" applyFont="1" applyBorder="1" applyAlignment="1">
      <alignment horizontal="left" vertical="top" wrapText="1"/>
    </xf>
    <xf numFmtId="0" fontId="29" fillId="0" borderId="23" xfId="3" applyFont="1" applyBorder="1" applyAlignment="1">
      <alignment horizontal="left" vertical="top" wrapText="1"/>
    </xf>
    <xf numFmtId="0" fontId="30" fillId="0" borderId="0" xfId="4"/>
    <xf numFmtId="0" fontId="31" fillId="0" borderId="9" xfId="4" applyFont="1" applyBorder="1" applyAlignment="1">
      <alignment horizontal="center" wrapText="1"/>
    </xf>
    <xf numFmtId="0" fontId="31" fillId="0" borderId="10" xfId="4" applyFont="1" applyBorder="1" applyAlignment="1">
      <alignment horizontal="center" wrapText="1"/>
    </xf>
    <xf numFmtId="0" fontId="31" fillId="0" borderId="11" xfId="4" applyFont="1" applyBorder="1" applyAlignment="1">
      <alignment horizontal="center" wrapText="1"/>
    </xf>
    <xf numFmtId="0" fontId="31" fillId="0" borderId="13" xfId="4" applyFont="1" applyBorder="1" applyAlignment="1">
      <alignment horizontal="left" vertical="top" wrapText="1"/>
    </xf>
    <xf numFmtId="165" fontId="31" fillId="0" borderId="14" xfId="4" applyNumberFormat="1" applyFont="1" applyBorder="1" applyAlignment="1">
      <alignment horizontal="right" vertical="top"/>
    </xf>
    <xf numFmtId="166" fontId="31" fillId="0" borderId="15" xfId="4" applyNumberFormat="1" applyFont="1" applyBorder="1" applyAlignment="1">
      <alignment horizontal="right" vertical="top"/>
    </xf>
    <xf numFmtId="166" fontId="31" fillId="0" borderId="16" xfId="4" applyNumberFormat="1" applyFont="1" applyBorder="1" applyAlignment="1">
      <alignment horizontal="right" vertical="top"/>
    </xf>
    <xf numFmtId="0" fontId="31" fillId="0" borderId="18" xfId="4" applyFont="1" applyBorder="1" applyAlignment="1">
      <alignment horizontal="left" vertical="top" wrapText="1"/>
    </xf>
    <xf numFmtId="165" fontId="31" fillId="0" borderId="19" xfId="4" applyNumberFormat="1" applyFont="1" applyBorder="1" applyAlignment="1">
      <alignment horizontal="right" vertical="top"/>
    </xf>
    <xf numFmtId="166" fontId="31" fillId="0" borderId="20" xfId="4" applyNumberFormat="1" applyFont="1" applyBorder="1" applyAlignment="1">
      <alignment horizontal="right" vertical="top"/>
    </xf>
    <xf numFmtId="166" fontId="31" fillId="0" borderId="21" xfId="4" applyNumberFormat="1" applyFont="1" applyBorder="1" applyAlignment="1">
      <alignment horizontal="right" vertical="top"/>
    </xf>
    <xf numFmtId="0" fontId="30" fillId="0" borderId="21" xfId="4" applyBorder="1" applyAlignment="1">
      <alignment horizontal="center" vertical="center"/>
    </xf>
    <xf numFmtId="0" fontId="31" fillId="0" borderId="17" xfId="4" applyFont="1" applyBorder="1" applyAlignment="1">
      <alignment horizontal="left" vertical="top" wrapText="1"/>
    </xf>
    <xf numFmtId="0" fontId="30" fillId="0" borderId="20" xfId="4" applyBorder="1" applyAlignment="1">
      <alignment horizontal="center" vertical="center"/>
    </xf>
    <xf numFmtId="165" fontId="31" fillId="0" borderId="24" xfId="4" applyNumberFormat="1" applyFont="1" applyBorder="1" applyAlignment="1">
      <alignment horizontal="right" vertical="top"/>
    </xf>
    <xf numFmtId="166" fontId="31" fillId="0" borderId="25" xfId="4" applyNumberFormat="1" applyFont="1" applyBorder="1" applyAlignment="1">
      <alignment horizontal="right" vertical="top"/>
    </xf>
    <xf numFmtId="0" fontId="30" fillId="0" borderId="25" xfId="4" applyBorder="1" applyAlignment="1">
      <alignment horizontal="center" vertical="center"/>
    </xf>
    <xf numFmtId="0" fontId="30" fillId="0" borderId="26" xfId="4" applyBorder="1" applyAlignment="1">
      <alignment horizontal="center" vertical="center"/>
    </xf>
    <xf numFmtId="165" fontId="23" fillId="0" borderId="0" xfId="0" applyNumberFormat="1" applyFont="1"/>
    <xf numFmtId="3" fontId="23" fillId="0" borderId="0" xfId="0" applyNumberFormat="1" applyFont="1"/>
    <xf numFmtId="0" fontId="31" fillId="0" borderId="32" xfId="4" applyFont="1" applyBorder="1" applyAlignment="1">
      <alignment horizontal="center" wrapText="1"/>
    </xf>
    <xf numFmtId="0" fontId="31" fillId="0" borderId="33" xfId="4" applyFont="1" applyBorder="1" applyAlignment="1">
      <alignment horizontal="center" wrapText="1"/>
    </xf>
    <xf numFmtId="165" fontId="31" fillId="0" borderId="15" xfId="4" applyNumberFormat="1" applyFont="1" applyBorder="1" applyAlignment="1">
      <alignment horizontal="right" vertical="top"/>
    </xf>
    <xf numFmtId="165" fontId="31" fillId="0" borderId="16" xfId="4" applyNumberFormat="1" applyFont="1" applyBorder="1" applyAlignment="1">
      <alignment horizontal="right" vertical="top"/>
    </xf>
    <xf numFmtId="165" fontId="31" fillId="0" borderId="20" xfId="4" applyNumberFormat="1" applyFont="1" applyBorder="1" applyAlignment="1">
      <alignment horizontal="right" vertical="top"/>
    </xf>
    <xf numFmtId="165" fontId="31" fillId="0" borderId="21" xfId="4" applyNumberFormat="1" applyFont="1" applyBorder="1" applyAlignment="1">
      <alignment horizontal="right" vertical="top"/>
    </xf>
    <xf numFmtId="165" fontId="31" fillId="0" borderId="25" xfId="4" applyNumberFormat="1" applyFont="1" applyBorder="1" applyAlignment="1">
      <alignment horizontal="right" vertical="top"/>
    </xf>
    <xf numFmtId="165" fontId="31" fillId="0" borderId="26" xfId="4" applyNumberFormat="1" applyFont="1" applyBorder="1" applyAlignment="1">
      <alignment horizontal="right" vertical="top"/>
    </xf>
    <xf numFmtId="165" fontId="31" fillId="0" borderId="34" xfId="4" applyNumberFormat="1" applyFont="1" applyBorder="1" applyAlignment="1">
      <alignment horizontal="right" vertical="top"/>
    </xf>
    <xf numFmtId="0" fontId="31" fillId="0" borderId="23" xfId="4" applyFont="1" applyBorder="1" applyAlignment="1">
      <alignment horizontal="left" vertical="top" wrapText="1"/>
    </xf>
    <xf numFmtId="165" fontId="31" fillId="0" borderId="22" xfId="4" applyNumberFormat="1" applyFont="1" applyBorder="1" applyAlignment="1">
      <alignment horizontal="right" vertical="top"/>
    </xf>
    <xf numFmtId="0" fontId="28" fillId="0" borderId="0" xfId="4" applyFont="1" applyBorder="1" applyAlignment="1">
      <alignment horizontal="center" vertical="center" wrapText="1"/>
    </xf>
    <xf numFmtId="0" fontId="30" fillId="0" borderId="0" xfId="4" applyFont="1" applyBorder="1" applyAlignment="1">
      <alignment horizontal="center" vertical="center"/>
    </xf>
    <xf numFmtId="0" fontId="29" fillId="0" borderId="32" xfId="3" applyFont="1" applyBorder="1" applyAlignment="1">
      <alignment horizontal="center" wrapText="1"/>
    </xf>
    <xf numFmtId="0" fontId="29" fillId="0" borderId="33" xfId="3" applyFont="1" applyBorder="1" applyAlignment="1">
      <alignment horizontal="center" wrapText="1"/>
    </xf>
    <xf numFmtId="165" fontId="29" fillId="0" borderId="15" xfId="3" applyNumberFormat="1" applyFont="1" applyBorder="1" applyAlignment="1">
      <alignment horizontal="right" vertical="top"/>
    </xf>
    <xf numFmtId="165" fontId="29" fillId="0" borderId="16" xfId="3" applyNumberFormat="1" applyFont="1" applyBorder="1" applyAlignment="1">
      <alignment horizontal="right" vertical="top"/>
    </xf>
    <xf numFmtId="165" fontId="29" fillId="0" borderId="20" xfId="3" applyNumberFormat="1" applyFont="1" applyBorder="1" applyAlignment="1">
      <alignment horizontal="right" vertical="top"/>
    </xf>
    <xf numFmtId="165" fontId="29" fillId="0" borderId="21" xfId="3" applyNumberFormat="1" applyFont="1" applyBorder="1" applyAlignment="1">
      <alignment horizontal="right" vertical="top"/>
    </xf>
    <xf numFmtId="165" fontId="29" fillId="0" borderId="25" xfId="3" applyNumberFormat="1" applyFont="1" applyBorder="1" applyAlignment="1">
      <alignment horizontal="right" vertical="top"/>
    </xf>
    <xf numFmtId="165" fontId="29" fillId="0" borderId="26" xfId="3" applyNumberFormat="1" applyFont="1" applyBorder="1" applyAlignment="1">
      <alignment horizontal="right" vertical="top"/>
    </xf>
    <xf numFmtId="165" fontId="29" fillId="0" borderId="34" xfId="3" applyNumberFormat="1" applyFont="1" applyBorder="1" applyAlignment="1">
      <alignment horizontal="right" vertical="top"/>
    </xf>
    <xf numFmtId="165" fontId="29" fillId="0" borderId="22" xfId="3" applyNumberFormat="1" applyFont="1" applyBorder="1" applyAlignment="1">
      <alignment horizontal="right" vertical="top"/>
    </xf>
    <xf numFmtId="0" fontId="31" fillId="0" borderId="29" xfId="4" applyFont="1" applyBorder="1" applyAlignment="1">
      <alignment horizontal="left"/>
    </xf>
    <xf numFmtId="0" fontId="30" fillId="0" borderId="29" xfId="4" applyFont="1" applyBorder="1" applyAlignment="1">
      <alignment horizontal="center" vertical="center"/>
    </xf>
    <xf numFmtId="0" fontId="31" fillId="0" borderId="27" xfId="4" applyFont="1" applyBorder="1" applyAlignment="1">
      <alignment horizontal="left" vertical="top" wrapText="1"/>
    </xf>
    <xf numFmtId="0" fontId="30" fillId="0" borderId="28" xfId="4" applyFont="1" applyBorder="1" applyAlignment="1">
      <alignment horizontal="center" vertical="center"/>
    </xf>
    <xf numFmtId="0" fontId="31" fillId="0" borderId="8" xfId="4" applyFont="1" applyBorder="1" applyAlignment="1">
      <alignment horizontal="left" vertical="top" wrapText="1"/>
    </xf>
    <xf numFmtId="165" fontId="31" fillId="0" borderId="9" xfId="4" applyNumberFormat="1" applyFont="1" applyBorder="1" applyAlignment="1">
      <alignment horizontal="right" vertical="top"/>
    </xf>
    <xf numFmtId="166" fontId="31" fillId="0" borderId="10" xfId="4" applyNumberFormat="1" applyFont="1" applyBorder="1" applyAlignment="1">
      <alignment horizontal="right" vertical="top"/>
    </xf>
    <xf numFmtId="166" fontId="31" fillId="0" borderId="11" xfId="4" applyNumberFormat="1" applyFont="1" applyBorder="1" applyAlignment="1">
      <alignment horizontal="right" vertical="top"/>
    </xf>
    <xf numFmtId="3" fontId="32" fillId="0" borderId="0" xfId="0" applyNumberFormat="1" applyFont="1" applyAlignment="1">
      <alignment horizontal="right" vertical="center" wrapText="1"/>
    </xf>
    <xf numFmtId="3" fontId="32" fillId="0" borderId="5" xfId="0" applyNumberFormat="1" applyFont="1" applyBorder="1" applyAlignment="1">
      <alignment horizontal="right" vertical="center" wrapText="1"/>
    </xf>
    <xf numFmtId="165" fontId="33" fillId="0" borderId="0" xfId="0" applyNumberFormat="1" applyFont="1" applyAlignment="1">
      <alignment horizontal="right" vertical="center" wrapText="1"/>
    </xf>
    <xf numFmtId="3" fontId="33" fillId="0" borderId="5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right" vertical="center" wrapText="1"/>
    </xf>
    <xf numFmtId="0" fontId="34" fillId="0" borderId="0" xfId="0" applyFont="1"/>
    <xf numFmtId="0" fontId="12" fillId="0" borderId="0" xfId="0" applyFont="1" applyBorder="1" applyAlignment="1">
      <alignment vertical="center"/>
    </xf>
    <xf numFmtId="3" fontId="33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left"/>
    </xf>
    <xf numFmtId="0" fontId="38" fillId="0" borderId="0" xfId="0" applyFont="1"/>
    <xf numFmtId="49" fontId="38" fillId="0" borderId="2" xfId="0" applyNumberFormat="1" applyFont="1" applyBorder="1" applyAlignment="1">
      <alignment horizontal="centerContinuous" vertical="center" wrapText="1"/>
    </xf>
    <xf numFmtId="0" fontId="38" fillId="0" borderId="2" xfId="0" applyFont="1" applyBorder="1" applyAlignment="1">
      <alignment horizontal="centerContinuous" vertical="center" wrapText="1"/>
    </xf>
    <xf numFmtId="0" fontId="38" fillId="0" borderId="4" xfId="0" applyFont="1" applyBorder="1" applyAlignment="1">
      <alignment horizontal="centerContinuous" vertical="center" wrapText="1"/>
    </xf>
    <xf numFmtId="49" fontId="38" fillId="0" borderId="3" xfId="0" applyNumberFormat="1" applyFont="1" applyBorder="1" applyAlignment="1">
      <alignment horizontal="right" vertical="center" wrapText="1"/>
    </xf>
    <xf numFmtId="49" fontId="38" fillId="0" borderId="0" xfId="0" applyNumberFormat="1" applyFont="1" applyAlignment="1">
      <alignment horizontal="centerContinuous"/>
    </xf>
    <xf numFmtId="0" fontId="38" fillId="0" borderId="0" xfId="0" applyFont="1" applyAlignment="1">
      <alignment horizontal="centerContinuous"/>
    </xf>
    <xf numFmtId="49" fontId="38" fillId="0" borderId="0" xfId="0" applyNumberFormat="1" applyFont="1" applyAlignment="1">
      <alignment horizontal="justify" vertical="top"/>
    </xf>
    <xf numFmtId="41" fontId="38" fillId="0" borderId="0" xfId="5" applyFont="1"/>
    <xf numFmtId="49" fontId="39" fillId="0" borderId="0" xfId="0" applyNumberFormat="1" applyFont="1"/>
    <xf numFmtId="41" fontId="39" fillId="0" borderId="0" xfId="5" applyFont="1"/>
    <xf numFmtId="41" fontId="38" fillId="0" borderId="0" xfId="5" applyFont="1" applyAlignment="1">
      <alignment horizontal="centerContinuous"/>
    </xf>
    <xf numFmtId="0" fontId="38" fillId="0" borderId="3" xfId="0" applyFont="1" applyBorder="1"/>
    <xf numFmtId="41" fontId="38" fillId="0" borderId="3" xfId="5" applyFont="1" applyBorder="1"/>
    <xf numFmtId="0" fontId="33" fillId="0" borderId="0" xfId="0" applyFont="1" applyAlignment="1">
      <alignment horizontal="right" vertical="center" wrapText="1"/>
    </xf>
    <xf numFmtId="0" fontId="33" fillId="0" borderId="6" xfId="0" applyFont="1" applyBorder="1" applyAlignment="1">
      <alignment horizontal="right" vertical="center" wrapText="1"/>
    </xf>
    <xf numFmtId="41" fontId="38" fillId="0" borderId="0" xfId="0" applyNumberFormat="1" applyFont="1" applyFill="1"/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41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27" fillId="0" borderId="0" xfId="6"/>
    <xf numFmtId="0" fontId="29" fillId="0" borderId="9" xfId="6" applyFont="1" applyBorder="1" applyAlignment="1">
      <alignment horizontal="center" wrapText="1"/>
    </xf>
    <xf numFmtId="0" fontId="29" fillId="0" borderId="10" xfId="6" applyFont="1" applyBorder="1" applyAlignment="1">
      <alignment horizontal="center" wrapText="1"/>
    </xf>
    <xf numFmtId="0" fontId="29" fillId="0" borderId="11" xfId="6" applyFont="1" applyBorder="1" applyAlignment="1">
      <alignment horizontal="center" wrapText="1"/>
    </xf>
    <xf numFmtId="0" fontId="29" fillId="0" borderId="13" xfId="6" applyFont="1" applyBorder="1" applyAlignment="1">
      <alignment horizontal="left" vertical="top" wrapText="1"/>
    </xf>
    <xf numFmtId="165" fontId="29" fillId="0" borderId="14" xfId="6" applyNumberFormat="1" applyFont="1" applyBorder="1" applyAlignment="1">
      <alignment horizontal="right" vertical="top"/>
    </xf>
    <xf numFmtId="166" fontId="29" fillId="0" borderId="15" xfId="6" applyNumberFormat="1" applyFont="1" applyBorder="1" applyAlignment="1">
      <alignment horizontal="right" vertical="top"/>
    </xf>
    <xf numFmtId="166" fontId="29" fillId="0" borderId="16" xfId="6" applyNumberFormat="1" applyFont="1" applyBorder="1" applyAlignment="1">
      <alignment horizontal="right" vertical="top"/>
    </xf>
    <xf numFmtId="0" fontId="29" fillId="0" borderId="18" xfId="6" applyFont="1" applyBorder="1" applyAlignment="1">
      <alignment horizontal="left" vertical="top" wrapText="1"/>
    </xf>
    <xf numFmtId="165" fontId="29" fillId="0" borderId="19" xfId="6" applyNumberFormat="1" applyFont="1" applyBorder="1" applyAlignment="1">
      <alignment horizontal="right" vertical="top"/>
    </xf>
    <xf numFmtId="166" fontId="29" fillId="0" borderId="20" xfId="6" applyNumberFormat="1" applyFont="1" applyBorder="1" applyAlignment="1">
      <alignment horizontal="right" vertical="top"/>
    </xf>
    <xf numFmtId="166" fontId="29" fillId="0" borderId="21" xfId="6" applyNumberFormat="1" applyFont="1" applyBorder="1" applyAlignment="1">
      <alignment horizontal="right" vertical="top"/>
    </xf>
    <xf numFmtId="165" fontId="29" fillId="0" borderId="24" xfId="6" applyNumberFormat="1" applyFont="1" applyBorder="1" applyAlignment="1">
      <alignment horizontal="right" vertical="top"/>
    </xf>
    <xf numFmtId="166" fontId="29" fillId="0" borderId="25" xfId="6" applyNumberFormat="1" applyFont="1" applyBorder="1" applyAlignment="1">
      <alignment horizontal="right" vertical="top"/>
    </xf>
    <xf numFmtId="0" fontId="27" fillId="0" borderId="26" xfId="6" applyBorder="1" applyAlignment="1">
      <alignment horizontal="center" vertical="center"/>
    </xf>
    <xf numFmtId="0" fontId="29" fillId="0" borderId="23" xfId="6" applyFont="1" applyBorder="1" applyAlignment="1">
      <alignment horizontal="left" vertical="top" wrapText="1"/>
    </xf>
    <xf numFmtId="0" fontId="27" fillId="0" borderId="0" xfId="7"/>
    <xf numFmtId="0" fontId="29" fillId="0" borderId="9" xfId="7" applyFont="1" applyBorder="1" applyAlignment="1">
      <alignment horizontal="center" wrapText="1"/>
    </xf>
    <xf numFmtId="0" fontId="29" fillId="0" borderId="10" xfId="7" applyFont="1" applyBorder="1" applyAlignment="1">
      <alignment horizontal="center" wrapText="1"/>
    </xf>
    <xf numFmtId="0" fontId="29" fillId="0" borderId="11" xfId="7" applyFont="1" applyBorder="1" applyAlignment="1">
      <alignment horizontal="center" wrapText="1"/>
    </xf>
    <xf numFmtId="0" fontId="29" fillId="0" borderId="13" xfId="7" applyFont="1" applyBorder="1" applyAlignment="1">
      <alignment horizontal="left" vertical="top" wrapText="1"/>
    </xf>
    <xf numFmtId="165" fontId="29" fillId="0" borderId="14" xfId="7" applyNumberFormat="1" applyFont="1" applyBorder="1" applyAlignment="1">
      <alignment horizontal="right" vertical="top"/>
    </xf>
    <xf numFmtId="166" fontId="29" fillId="0" borderId="15" xfId="7" applyNumberFormat="1" applyFont="1" applyBorder="1" applyAlignment="1">
      <alignment horizontal="right" vertical="top"/>
    </xf>
    <xf numFmtId="166" fontId="29" fillId="0" borderId="16" xfId="7" applyNumberFormat="1" applyFont="1" applyBorder="1" applyAlignment="1">
      <alignment horizontal="right" vertical="top"/>
    </xf>
    <xf numFmtId="0" fontId="29" fillId="0" borderId="18" xfId="7" applyFont="1" applyBorder="1" applyAlignment="1">
      <alignment horizontal="left" vertical="top" wrapText="1"/>
    </xf>
    <xf numFmtId="165" fontId="29" fillId="0" borderId="19" xfId="7" applyNumberFormat="1" applyFont="1" applyBorder="1" applyAlignment="1">
      <alignment horizontal="right" vertical="top"/>
    </xf>
    <xf numFmtId="166" fontId="29" fillId="0" borderId="20" xfId="7" applyNumberFormat="1" applyFont="1" applyBorder="1" applyAlignment="1">
      <alignment horizontal="right" vertical="top"/>
    </xf>
    <xf numFmtId="166" fontId="29" fillId="0" borderId="21" xfId="7" applyNumberFormat="1" applyFont="1" applyBorder="1" applyAlignment="1">
      <alignment horizontal="right" vertical="top"/>
    </xf>
    <xf numFmtId="0" fontId="29" fillId="0" borderId="23" xfId="7" applyFont="1" applyBorder="1" applyAlignment="1">
      <alignment horizontal="left" vertical="top" wrapText="1"/>
    </xf>
    <xf numFmtId="165" fontId="29" fillId="0" borderId="24" xfId="7" applyNumberFormat="1" applyFont="1" applyBorder="1" applyAlignment="1">
      <alignment horizontal="right" vertical="top"/>
    </xf>
    <xf numFmtId="166" fontId="29" fillId="0" borderId="25" xfId="7" applyNumberFormat="1" applyFont="1" applyBorder="1" applyAlignment="1">
      <alignment horizontal="right" vertical="top"/>
    </xf>
    <xf numFmtId="0" fontId="27" fillId="0" borderId="26" xfId="7" applyBorder="1" applyAlignment="1">
      <alignment horizontal="center" vertical="center"/>
    </xf>
    <xf numFmtId="0" fontId="29" fillId="0" borderId="32" xfId="7" applyFont="1" applyBorder="1" applyAlignment="1">
      <alignment horizontal="center" wrapText="1"/>
    </xf>
    <xf numFmtId="0" fontId="29" fillId="0" borderId="33" xfId="7" applyFont="1" applyBorder="1" applyAlignment="1">
      <alignment horizontal="center" wrapText="1"/>
    </xf>
    <xf numFmtId="165" fontId="29" fillId="0" borderId="15" xfId="7" applyNumberFormat="1" applyFont="1" applyBorder="1" applyAlignment="1">
      <alignment horizontal="right" vertical="top"/>
    </xf>
    <xf numFmtId="165" fontId="29" fillId="0" borderId="16" xfId="7" applyNumberFormat="1" applyFont="1" applyBorder="1" applyAlignment="1">
      <alignment horizontal="right" vertical="top"/>
    </xf>
    <xf numFmtId="165" fontId="29" fillId="0" borderId="20" xfId="7" applyNumberFormat="1" applyFont="1" applyBorder="1" applyAlignment="1">
      <alignment horizontal="right" vertical="top"/>
    </xf>
    <xf numFmtId="165" fontId="29" fillId="0" borderId="21" xfId="7" applyNumberFormat="1" applyFont="1" applyBorder="1" applyAlignment="1">
      <alignment horizontal="right" vertical="top"/>
    </xf>
    <xf numFmtId="165" fontId="29" fillId="0" borderId="25" xfId="7" applyNumberFormat="1" applyFont="1" applyBorder="1" applyAlignment="1">
      <alignment horizontal="right" vertical="top"/>
    </xf>
    <xf numFmtId="165" fontId="29" fillId="0" borderId="26" xfId="7" applyNumberFormat="1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29" fillId="0" borderId="27" xfId="7" applyFont="1" applyBorder="1" applyAlignment="1">
      <alignment horizontal="left" vertical="top" wrapText="1"/>
    </xf>
    <xf numFmtId="0" fontId="29" fillId="0" borderId="8" xfId="7" applyFont="1" applyBorder="1" applyAlignment="1">
      <alignment horizontal="left" vertical="top" wrapText="1"/>
    </xf>
    <xf numFmtId="165" fontId="29" fillId="0" borderId="9" xfId="7" applyNumberFormat="1" applyFont="1" applyBorder="1" applyAlignment="1">
      <alignment horizontal="right" vertical="top"/>
    </xf>
    <xf numFmtId="166" fontId="29" fillId="0" borderId="10" xfId="7" applyNumberFormat="1" applyFont="1" applyBorder="1" applyAlignment="1">
      <alignment horizontal="right" vertical="top"/>
    </xf>
    <xf numFmtId="166" fontId="29" fillId="0" borderId="11" xfId="7" applyNumberFormat="1" applyFont="1" applyBorder="1" applyAlignment="1">
      <alignment horizontal="right" vertical="top"/>
    </xf>
    <xf numFmtId="165" fontId="0" fillId="0" borderId="0" xfId="0" applyNumberFormat="1"/>
    <xf numFmtId="0" fontId="29" fillId="0" borderId="12" xfId="7" applyFont="1" applyBorder="1" applyAlignment="1">
      <alignment horizontal="left" vertical="top" wrapText="1"/>
    </xf>
    <xf numFmtId="0" fontId="28" fillId="0" borderId="0" xfId="7" applyFont="1" applyBorder="1" applyAlignment="1">
      <alignment horizontal="center" vertical="center" wrapText="1"/>
    </xf>
    <xf numFmtId="0" fontId="27" fillId="0" borderId="0" xfId="7" applyFont="1" applyBorder="1" applyAlignment="1">
      <alignment horizontal="center" vertical="center"/>
    </xf>
    <xf numFmtId="165" fontId="27" fillId="0" borderId="0" xfId="7" applyNumberFormat="1"/>
    <xf numFmtId="165" fontId="43" fillId="0" borderId="0" xfId="7" applyNumberFormat="1" applyFont="1"/>
    <xf numFmtId="165" fontId="42" fillId="0" borderId="0" xfId="0" applyNumberFormat="1" applyFont="1"/>
    <xf numFmtId="0" fontId="27" fillId="0" borderId="7" xfId="7" applyBorder="1" applyAlignment="1">
      <alignment horizontal="center" vertical="center" wrapText="1"/>
    </xf>
    <xf numFmtId="0" fontId="27" fillId="0" borderId="8" xfId="7" applyFont="1" applyBorder="1" applyAlignment="1">
      <alignment horizontal="center" vertical="center"/>
    </xf>
    <xf numFmtId="0" fontId="27" fillId="0" borderId="17" xfId="7" applyFont="1" applyBorder="1" applyAlignment="1">
      <alignment horizontal="center" vertical="center"/>
    </xf>
    <xf numFmtId="0" fontId="27" fillId="0" borderId="21" xfId="7" applyBorder="1" applyAlignment="1">
      <alignment horizontal="center" vertical="center"/>
    </xf>
    <xf numFmtId="0" fontId="29" fillId="0" borderId="17" xfId="7" applyFont="1" applyBorder="1" applyAlignment="1">
      <alignment horizontal="left" vertical="top" wrapText="1"/>
    </xf>
    <xf numFmtId="0" fontId="27" fillId="0" borderId="20" xfId="7" applyBorder="1" applyAlignment="1">
      <alignment horizontal="center" vertical="center"/>
    </xf>
    <xf numFmtId="0" fontId="27" fillId="0" borderId="25" xfId="7" applyBorder="1" applyAlignment="1">
      <alignment horizontal="center" vertical="center"/>
    </xf>
    <xf numFmtId="0" fontId="29" fillId="0" borderId="22" xfId="7" applyFont="1" applyBorder="1" applyAlignment="1">
      <alignment horizontal="left" vertical="top" wrapText="1"/>
    </xf>
    <xf numFmtId="0" fontId="27" fillId="0" borderId="23" xfId="7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20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8" fillId="0" borderId="0" xfId="4" applyFont="1" applyBorder="1" applyAlignment="1">
      <alignment horizontal="center" vertical="center" wrapText="1"/>
    </xf>
    <xf numFmtId="0" fontId="30" fillId="0" borderId="0" xfId="4" applyFont="1" applyBorder="1" applyAlignment="1">
      <alignment horizontal="center" vertical="center"/>
    </xf>
    <xf numFmtId="0" fontId="31" fillId="0" borderId="0" xfId="4" applyFont="1" applyBorder="1" applyAlignment="1">
      <alignment horizontal="left"/>
    </xf>
    <xf numFmtId="0" fontId="27" fillId="0" borderId="7" xfId="3" applyBorder="1" applyAlignment="1">
      <alignment horizontal="center" vertical="center" wrapText="1"/>
    </xf>
    <xf numFmtId="0" fontId="27" fillId="0" borderId="8" xfId="3" applyFont="1" applyBorder="1" applyAlignment="1">
      <alignment horizontal="center" vertical="center"/>
    </xf>
    <xf numFmtId="0" fontId="29" fillId="0" borderId="27" xfId="3" applyFont="1" applyBorder="1" applyAlignment="1">
      <alignment horizontal="left" vertical="top" wrapText="1"/>
    </xf>
    <xf numFmtId="0" fontId="27" fillId="0" borderId="17" xfId="3" applyFont="1" applyBorder="1" applyAlignment="1">
      <alignment horizontal="center" vertical="center"/>
    </xf>
    <xf numFmtId="0" fontId="27" fillId="0" borderId="28" xfId="3" applyFont="1" applyBorder="1" applyAlignment="1">
      <alignment horizontal="center" vertical="center"/>
    </xf>
    <xf numFmtId="0" fontId="28" fillId="0" borderId="0" xfId="3" applyFont="1" applyBorder="1" applyAlignment="1">
      <alignment horizontal="center" vertical="center" wrapText="1"/>
    </xf>
    <xf numFmtId="0" fontId="27" fillId="0" borderId="0" xfId="3" applyFont="1" applyBorder="1" applyAlignment="1">
      <alignment horizontal="center" vertical="center"/>
    </xf>
    <xf numFmtId="0" fontId="30" fillId="0" borderId="7" xfId="4" applyBorder="1" applyAlignment="1">
      <alignment horizontal="center" vertical="center" wrapText="1"/>
    </xf>
    <xf numFmtId="0" fontId="30" fillId="0" borderId="13" xfId="4" applyFont="1" applyBorder="1" applyAlignment="1">
      <alignment horizontal="center" vertical="center"/>
    </xf>
    <xf numFmtId="0" fontId="30" fillId="0" borderId="28" xfId="4" applyFont="1" applyBorder="1" applyAlignment="1">
      <alignment horizontal="center" vertical="center"/>
    </xf>
    <xf numFmtId="0" fontId="30" fillId="0" borderId="23" xfId="4" applyFont="1" applyBorder="1" applyAlignment="1">
      <alignment horizontal="center" vertical="center"/>
    </xf>
    <xf numFmtId="0" fontId="31" fillId="0" borderId="30" xfId="4" applyFont="1" applyBorder="1" applyAlignment="1">
      <alignment horizontal="center" wrapText="1"/>
    </xf>
    <xf numFmtId="0" fontId="30" fillId="0" borderId="31" xfId="4" applyFont="1" applyBorder="1" applyAlignment="1">
      <alignment horizontal="center" vertical="center"/>
    </xf>
    <xf numFmtId="0" fontId="31" fillId="0" borderId="11" xfId="4" applyFont="1" applyBorder="1" applyAlignment="1">
      <alignment horizontal="center" wrapText="1"/>
    </xf>
    <xf numFmtId="0" fontId="30" fillId="0" borderId="26" xfId="4" applyFont="1" applyBorder="1" applyAlignment="1">
      <alignment horizontal="center" vertical="center"/>
    </xf>
    <xf numFmtId="0" fontId="31" fillId="0" borderId="12" xfId="4" applyFont="1" applyBorder="1" applyAlignment="1">
      <alignment horizontal="left" vertical="top" wrapText="1"/>
    </xf>
    <xf numFmtId="0" fontId="30" fillId="0" borderId="17" xfId="4" applyFont="1" applyBorder="1" applyAlignment="1">
      <alignment horizontal="center" vertical="center"/>
    </xf>
    <xf numFmtId="0" fontId="31" fillId="0" borderId="22" xfId="4" applyFont="1" applyBorder="1" applyAlignment="1">
      <alignment horizontal="left" vertical="top" wrapText="1"/>
    </xf>
    <xf numFmtId="0" fontId="30" fillId="0" borderId="8" xfId="4" applyFont="1" applyBorder="1" applyAlignment="1">
      <alignment horizontal="center" vertical="center"/>
    </xf>
    <xf numFmtId="0" fontId="31" fillId="0" borderId="29" xfId="4" applyFont="1" applyBorder="1" applyAlignment="1">
      <alignment horizontal="left"/>
    </xf>
    <xf numFmtId="0" fontId="30" fillId="0" borderId="29" xfId="4" applyFont="1" applyBorder="1" applyAlignment="1">
      <alignment horizontal="center" vertical="center"/>
    </xf>
    <xf numFmtId="0" fontId="31" fillId="0" borderId="27" xfId="4" applyFont="1" applyBorder="1" applyAlignment="1">
      <alignment horizontal="left" vertical="top" wrapText="1"/>
    </xf>
    <xf numFmtId="0" fontId="29" fillId="0" borderId="0" xfId="3" applyFont="1" applyBorder="1" applyAlignment="1">
      <alignment horizontal="left"/>
    </xf>
    <xf numFmtId="0" fontId="27" fillId="0" borderId="13" xfId="3" applyFont="1" applyBorder="1" applyAlignment="1">
      <alignment horizontal="center" vertical="center"/>
    </xf>
    <xf numFmtId="0" fontId="27" fillId="0" borderId="23" xfId="3" applyFont="1" applyBorder="1" applyAlignment="1">
      <alignment horizontal="center" vertical="center"/>
    </xf>
    <xf numFmtId="0" fontId="29" fillId="0" borderId="30" xfId="3" applyFont="1" applyBorder="1" applyAlignment="1">
      <alignment horizontal="center" wrapText="1"/>
    </xf>
    <xf numFmtId="0" fontId="27" fillId="0" borderId="31" xfId="3" applyFont="1" applyBorder="1" applyAlignment="1">
      <alignment horizontal="center" vertical="center"/>
    </xf>
    <xf numFmtId="0" fontId="29" fillId="0" borderId="11" xfId="3" applyFont="1" applyBorder="1" applyAlignment="1">
      <alignment horizontal="center" wrapText="1"/>
    </xf>
    <xf numFmtId="0" fontId="27" fillId="0" borderId="26" xfId="3" applyFont="1" applyBorder="1" applyAlignment="1">
      <alignment horizontal="center" vertical="center"/>
    </xf>
    <xf numFmtId="0" fontId="29" fillId="0" borderId="12" xfId="3" applyFont="1" applyBorder="1" applyAlignment="1">
      <alignment horizontal="left" vertical="top" wrapText="1"/>
    </xf>
    <xf numFmtId="0" fontId="29" fillId="0" borderId="22" xfId="3" applyFont="1" applyBorder="1" applyAlignment="1">
      <alignment horizontal="left" vertical="top" wrapText="1"/>
    </xf>
    <xf numFmtId="0" fontId="29" fillId="0" borderId="29" xfId="3" applyFont="1" applyBorder="1" applyAlignment="1">
      <alignment horizontal="left"/>
    </xf>
    <xf numFmtId="0" fontId="27" fillId="0" borderId="29" xfId="3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49" fontId="38" fillId="0" borderId="4" xfId="0" applyNumberFormat="1" applyFont="1" applyBorder="1" applyAlignment="1">
      <alignment vertical="center" wrapText="1"/>
    </xf>
    <xf numFmtId="0" fontId="0" fillId="0" borderId="3" xfId="0" applyBorder="1" applyAlignment="1"/>
    <xf numFmtId="0" fontId="28" fillId="0" borderId="0" xfId="7" applyFont="1" applyBorder="1" applyAlignment="1">
      <alignment horizontal="center" vertical="center" wrapText="1"/>
    </xf>
    <xf numFmtId="0" fontId="27" fillId="0" borderId="0" xfId="7" applyFont="1" applyBorder="1" applyAlignment="1">
      <alignment horizontal="center" vertical="center"/>
    </xf>
    <xf numFmtId="0" fontId="27" fillId="0" borderId="7" xfId="7" applyBorder="1" applyAlignment="1">
      <alignment horizontal="center" vertical="center" wrapText="1"/>
    </xf>
    <xf numFmtId="0" fontId="27" fillId="0" borderId="8" xfId="7" applyFont="1" applyBorder="1" applyAlignment="1">
      <alignment horizontal="center" vertical="center"/>
    </xf>
    <xf numFmtId="0" fontId="29" fillId="0" borderId="27" xfId="7" applyFont="1" applyBorder="1" applyAlignment="1">
      <alignment horizontal="left" vertical="top" wrapText="1"/>
    </xf>
    <xf numFmtId="0" fontId="27" fillId="0" borderId="17" xfId="7" applyFont="1" applyBorder="1" applyAlignment="1">
      <alignment horizontal="center" vertical="center"/>
    </xf>
    <xf numFmtId="0" fontId="27" fillId="0" borderId="28" xfId="7" applyFont="1" applyBorder="1" applyAlignment="1">
      <alignment horizontal="center" vertical="center"/>
    </xf>
    <xf numFmtId="0" fontId="28" fillId="0" borderId="0" xfId="6" applyFont="1" applyBorder="1" applyAlignment="1">
      <alignment horizontal="center" vertical="center" wrapText="1"/>
    </xf>
    <xf numFmtId="0" fontId="27" fillId="0" borderId="0" xfId="6" applyFont="1" applyBorder="1" applyAlignment="1">
      <alignment horizontal="center" vertical="center"/>
    </xf>
    <xf numFmtId="0" fontId="27" fillId="0" borderId="7" xfId="6" applyBorder="1" applyAlignment="1">
      <alignment horizontal="center" vertical="center" wrapText="1"/>
    </xf>
    <xf numFmtId="0" fontId="27" fillId="0" borderId="8" xfId="6" applyFont="1" applyBorder="1" applyAlignment="1">
      <alignment horizontal="center" vertical="center"/>
    </xf>
    <xf numFmtId="0" fontId="29" fillId="0" borderId="27" xfId="6" applyFont="1" applyBorder="1" applyAlignment="1">
      <alignment horizontal="left" vertical="top" wrapText="1"/>
    </xf>
    <xf numFmtId="0" fontId="27" fillId="0" borderId="17" xfId="6" applyFont="1" applyBorder="1" applyAlignment="1">
      <alignment horizontal="center" vertical="center"/>
    </xf>
    <xf numFmtId="0" fontId="27" fillId="0" borderId="28" xfId="6" applyFont="1" applyBorder="1" applyAlignment="1">
      <alignment horizontal="center" vertical="center"/>
    </xf>
    <xf numFmtId="0" fontId="29" fillId="0" borderId="0" xfId="7" applyFont="1" applyBorder="1" applyAlignment="1">
      <alignment horizontal="left"/>
    </xf>
    <xf numFmtId="0" fontId="27" fillId="0" borderId="13" xfId="7" applyFont="1" applyBorder="1" applyAlignment="1">
      <alignment horizontal="center" vertical="center"/>
    </xf>
    <xf numFmtId="0" fontId="27" fillId="0" borderId="23" xfId="7" applyFont="1" applyBorder="1" applyAlignment="1">
      <alignment horizontal="center" vertical="center"/>
    </xf>
    <xf numFmtId="0" fontId="29" fillId="0" borderId="30" xfId="7" applyFont="1" applyBorder="1" applyAlignment="1">
      <alignment horizontal="center" wrapText="1"/>
    </xf>
    <xf numFmtId="0" fontId="27" fillId="0" borderId="31" xfId="7" applyFont="1" applyBorder="1" applyAlignment="1">
      <alignment horizontal="center" vertical="center"/>
    </xf>
    <xf numFmtId="0" fontId="29" fillId="0" borderId="11" xfId="7" applyFont="1" applyBorder="1" applyAlignment="1">
      <alignment horizontal="center" wrapText="1"/>
    </xf>
    <xf numFmtId="0" fontId="27" fillId="0" borderId="26" xfId="7" applyFont="1" applyBorder="1" applyAlignment="1">
      <alignment horizontal="center" vertical="center"/>
    </xf>
    <xf numFmtId="0" fontId="29" fillId="0" borderId="12" xfId="7" applyFont="1" applyBorder="1" applyAlignment="1">
      <alignment horizontal="left" vertical="top" wrapText="1"/>
    </xf>
    <xf numFmtId="0" fontId="29" fillId="0" borderId="22" xfId="7" applyFont="1" applyBorder="1" applyAlignment="1">
      <alignment horizontal="left" vertical="top" wrapText="1"/>
    </xf>
  </cellXfs>
  <cellStyles count="8">
    <cellStyle name="Migliaia [0]" xfId="5" builtinId="6"/>
    <cellStyle name="Normale" xfId="0" builtinId="0"/>
    <cellStyle name="Normale_Dati 2017 spss" xfId="7"/>
    <cellStyle name="Normale_Foglio1" xfId="2"/>
    <cellStyle name="Normale_Foglio1_1" xfId="1"/>
    <cellStyle name="Normale_Foglio2" xfId="6"/>
    <cellStyle name="Normale_V.A." xfId="3"/>
    <cellStyle name="Normale_V.A.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workbookViewId="0">
      <selection sqref="A1:AG1"/>
    </sheetView>
  </sheetViews>
  <sheetFormatPr defaultRowHeight="14.4" x14ac:dyDescent="0.3"/>
  <cols>
    <col min="1" max="1" width="15.5546875" bestFit="1" customWidth="1"/>
    <col min="2" max="2" width="1" customWidth="1"/>
    <col min="3" max="3" width="11" customWidth="1"/>
    <col min="4" max="4" width="1" customWidth="1"/>
    <col min="5" max="5" width="8.6640625" style="6" customWidth="1"/>
    <col min="6" max="6" width="0.6640625" style="6" customWidth="1"/>
    <col min="7" max="7" width="8.6640625" customWidth="1"/>
    <col min="8" max="8" width="0.6640625" customWidth="1"/>
    <col min="9" max="9" width="8.6640625" customWidth="1"/>
    <col min="10" max="10" width="0.6640625" customWidth="1"/>
    <col min="11" max="11" width="8.6640625" customWidth="1"/>
    <col min="12" max="12" width="0.6640625" customWidth="1"/>
    <col min="13" max="13" width="8.6640625" customWidth="1"/>
    <col min="14" max="14" width="0.6640625" customWidth="1"/>
    <col min="15" max="15" width="9.33203125" customWidth="1"/>
    <col min="16" max="16" width="0.6640625" customWidth="1"/>
    <col min="17" max="17" width="8.6640625" customWidth="1"/>
    <col min="18" max="18" width="0.6640625" customWidth="1"/>
    <col min="19" max="19" width="8.6640625" customWidth="1"/>
    <col min="20" max="20" width="0.6640625" customWidth="1"/>
    <col min="21" max="21" width="8.6640625" customWidth="1"/>
    <col min="22" max="22" width="0.6640625" customWidth="1"/>
    <col min="23" max="23" width="8.6640625" customWidth="1"/>
    <col min="24" max="24" width="0.6640625" customWidth="1"/>
    <col min="25" max="25" width="8.6640625" customWidth="1"/>
    <col min="26" max="26" width="0.6640625" customWidth="1"/>
    <col min="27" max="27" width="8.6640625" customWidth="1"/>
    <col min="28" max="28" width="0.6640625" customWidth="1"/>
    <col min="29" max="29" width="8.6640625" customWidth="1"/>
    <col min="30" max="30" width="1" customWidth="1"/>
    <col min="31" max="31" width="8.6640625" customWidth="1"/>
    <col min="32" max="32" width="1" customWidth="1"/>
    <col min="33" max="33" width="9.6640625" customWidth="1"/>
  </cols>
  <sheetData>
    <row r="1" spans="1:33" s="3" customFormat="1" x14ac:dyDescent="0.25">
      <c r="A1" s="220" t="s">
        <v>16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</row>
    <row r="2" spans="1:33" s="2" customFormat="1" ht="13.8" x14ac:dyDescent="0.25">
      <c r="A2" s="222" t="s">
        <v>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</row>
    <row r="3" spans="1:33" ht="26.4" x14ac:dyDescent="0.3">
      <c r="A3" s="226" t="s">
        <v>15</v>
      </c>
      <c r="B3" s="227"/>
      <c r="C3" s="227"/>
      <c r="D3" s="8"/>
      <c r="E3" s="13" t="s">
        <v>2</v>
      </c>
      <c r="F3" s="9"/>
      <c r="G3" s="13" t="s">
        <v>3</v>
      </c>
      <c r="H3" s="9"/>
      <c r="I3" s="13" t="s">
        <v>4</v>
      </c>
      <c r="J3" s="9"/>
      <c r="K3" s="13" t="s">
        <v>5</v>
      </c>
      <c r="L3" s="9"/>
      <c r="M3" s="13" t="s">
        <v>6</v>
      </c>
      <c r="N3" s="9"/>
      <c r="O3" s="13" t="s">
        <v>7</v>
      </c>
      <c r="P3" s="9"/>
      <c r="Q3" s="13" t="s">
        <v>8</v>
      </c>
      <c r="R3" s="9"/>
      <c r="S3" s="13" t="s">
        <v>9</v>
      </c>
      <c r="T3" s="9"/>
      <c r="U3" s="13" t="s">
        <v>10</v>
      </c>
      <c r="V3" s="9"/>
      <c r="W3" s="13" t="s">
        <v>11</v>
      </c>
      <c r="X3" s="9"/>
      <c r="Y3" s="13" t="s">
        <v>12</v>
      </c>
      <c r="Z3" s="9"/>
      <c r="AA3" s="13" t="s">
        <v>13</v>
      </c>
      <c r="AB3" s="9"/>
      <c r="AC3" s="13" t="s">
        <v>14</v>
      </c>
      <c r="AD3" s="9"/>
      <c r="AE3" s="13" t="s">
        <v>27</v>
      </c>
      <c r="AF3" s="9"/>
      <c r="AG3" s="13" t="s">
        <v>0</v>
      </c>
    </row>
    <row r="4" spans="1:33" x14ac:dyDescent="0.3">
      <c r="A4" s="225" t="s">
        <v>17</v>
      </c>
      <c r="B4" s="10"/>
      <c r="C4" s="23" t="s">
        <v>23</v>
      </c>
      <c r="D4" s="10"/>
      <c r="E4" s="15">
        <v>3852</v>
      </c>
      <c r="F4" s="11"/>
      <c r="G4" s="15">
        <v>3821</v>
      </c>
      <c r="H4" s="11"/>
      <c r="I4" s="15">
        <v>3815</v>
      </c>
      <c r="J4" s="11"/>
      <c r="K4" s="15">
        <v>3645</v>
      </c>
      <c r="L4" s="11"/>
      <c r="M4" s="15">
        <v>3483</v>
      </c>
      <c r="N4" s="11"/>
      <c r="O4" s="15">
        <v>3340</v>
      </c>
      <c r="P4" s="11"/>
      <c r="Q4" s="15">
        <v>3284</v>
      </c>
      <c r="R4" s="11"/>
      <c r="S4" s="15">
        <v>2960</v>
      </c>
      <c r="T4" s="11"/>
      <c r="U4" s="15">
        <v>2618</v>
      </c>
      <c r="V4" s="11"/>
      <c r="W4" s="15">
        <v>2543</v>
      </c>
      <c r="X4" s="11"/>
      <c r="Y4" s="15">
        <v>2362</v>
      </c>
      <c r="Z4" s="11"/>
      <c r="AA4" s="15">
        <v>2336</v>
      </c>
      <c r="AB4" s="11"/>
      <c r="AC4" s="15">
        <v>2036</v>
      </c>
      <c r="AD4" s="11"/>
      <c r="AE4" s="11">
        <v>2036</v>
      </c>
      <c r="AF4" s="11"/>
      <c r="AG4" s="22">
        <f>SUM(E4:AE4)</f>
        <v>42131</v>
      </c>
    </row>
    <row r="5" spans="1:33" x14ac:dyDescent="0.3">
      <c r="A5" s="218"/>
      <c r="B5" s="10"/>
      <c r="C5" s="14" t="s">
        <v>24</v>
      </c>
      <c r="D5" s="18"/>
      <c r="E5" s="16">
        <v>186485</v>
      </c>
      <c r="F5" s="17"/>
      <c r="G5" s="16">
        <v>190615</v>
      </c>
      <c r="H5" s="17"/>
      <c r="I5" s="16">
        <v>180318</v>
      </c>
      <c r="J5" s="17"/>
      <c r="K5" s="16">
        <v>174238</v>
      </c>
      <c r="L5" s="17"/>
      <c r="M5" s="16">
        <v>173465</v>
      </c>
      <c r="N5" s="17"/>
      <c r="O5" s="16">
        <v>170413</v>
      </c>
      <c r="P5" s="17"/>
      <c r="Q5" s="16">
        <v>163763</v>
      </c>
      <c r="R5" s="17"/>
      <c r="S5" s="16">
        <v>152845</v>
      </c>
      <c r="T5" s="17"/>
      <c r="U5" s="16">
        <v>150800</v>
      </c>
      <c r="V5" s="17"/>
      <c r="W5" s="16">
        <v>146226</v>
      </c>
      <c r="X5" s="17"/>
      <c r="Y5" s="16">
        <v>140298</v>
      </c>
      <c r="Z5" s="17"/>
      <c r="AA5" s="16">
        <v>126284</v>
      </c>
      <c r="AB5" s="17"/>
      <c r="AC5" s="16">
        <v>119420</v>
      </c>
      <c r="AD5" s="17"/>
      <c r="AE5" s="16">
        <v>115932</v>
      </c>
      <c r="AF5" s="17"/>
      <c r="AG5" s="21">
        <f>SUM(E5:AE5)</f>
        <v>2191102</v>
      </c>
    </row>
    <row r="6" spans="1:33" x14ac:dyDescent="0.3">
      <c r="A6" s="217" t="s">
        <v>18</v>
      </c>
      <c r="B6" s="10"/>
      <c r="C6" s="23" t="s">
        <v>23</v>
      </c>
      <c r="D6" s="10"/>
      <c r="E6" s="15">
        <v>663</v>
      </c>
      <c r="F6" s="11"/>
      <c r="G6" s="15">
        <v>459</v>
      </c>
      <c r="H6" s="11"/>
      <c r="I6" s="11">
        <v>457</v>
      </c>
      <c r="J6" s="11"/>
      <c r="K6" s="11">
        <v>410</v>
      </c>
      <c r="L6" s="11"/>
      <c r="M6" s="15">
        <v>397</v>
      </c>
      <c r="N6" s="11"/>
      <c r="O6" s="15">
        <v>402</v>
      </c>
      <c r="P6" s="11"/>
      <c r="Q6" s="15">
        <v>352</v>
      </c>
      <c r="R6" s="11"/>
      <c r="S6" s="15">
        <v>337</v>
      </c>
      <c r="T6" s="11"/>
      <c r="U6" s="15">
        <v>313</v>
      </c>
      <c r="V6" s="11"/>
      <c r="W6" s="15">
        <v>306</v>
      </c>
      <c r="X6" s="11"/>
      <c r="Y6" s="15">
        <v>315</v>
      </c>
      <c r="Z6" s="11"/>
      <c r="AA6" s="15">
        <v>269</v>
      </c>
      <c r="AB6" s="11"/>
      <c r="AC6" s="15">
        <v>256</v>
      </c>
      <c r="AD6" s="11"/>
      <c r="AE6" s="11">
        <v>241</v>
      </c>
      <c r="AF6" s="11"/>
      <c r="AG6" s="20">
        <f t="shared" ref="AG6:AG22" si="0">SUM(E6:AE6)</f>
        <v>5177</v>
      </c>
    </row>
    <row r="7" spans="1:33" x14ac:dyDescent="0.3">
      <c r="A7" s="218"/>
      <c r="B7" s="10"/>
      <c r="C7" s="14" t="s">
        <v>24</v>
      </c>
      <c r="D7" s="10"/>
      <c r="E7" s="16">
        <v>68662</v>
      </c>
      <c r="F7" s="17"/>
      <c r="G7" s="16">
        <v>68597</v>
      </c>
      <c r="H7" s="17"/>
      <c r="I7" s="17">
        <v>65004</v>
      </c>
      <c r="J7" s="17"/>
      <c r="K7" s="17">
        <v>62666</v>
      </c>
      <c r="L7" s="17"/>
      <c r="M7" s="16">
        <v>62066</v>
      </c>
      <c r="N7" s="17"/>
      <c r="O7" s="16">
        <v>63000</v>
      </c>
      <c r="P7" s="17"/>
      <c r="Q7" s="16">
        <v>62474</v>
      </c>
      <c r="R7" s="17"/>
      <c r="S7" s="16">
        <v>61422</v>
      </c>
      <c r="T7" s="17"/>
      <c r="U7" s="16">
        <v>61285</v>
      </c>
      <c r="V7" s="17"/>
      <c r="W7" s="16">
        <v>62268</v>
      </c>
      <c r="X7" s="17"/>
      <c r="Y7" s="16">
        <v>59620</v>
      </c>
      <c r="Z7" s="17"/>
      <c r="AA7" s="16">
        <v>54743</v>
      </c>
      <c r="AB7" s="17"/>
      <c r="AC7" s="16">
        <v>54077</v>
      </c>
      <c r="AD7" s="17"/>
      <c r="AE7" s="16">
        <v>52298</v>
      </c>
      <c r="AF7" s="17"/>
      <c r="AG7" s="21">
        <f t="shared" si="0"/>
        <v>858182</v>
      </c>
    </row>
    <row r="8" spans="1:33" x14ac:dyDescent="0.3">
      <c r="A8" s="217" t="s">
        <v>19</v>
      </c>
      <c r="B8" s="10"/>
      <c r="C8" s="23" t="s">
        <v>23</v>
      </c>
      <c r="D8" s="10"/>
      <c r="E8" s="15">
        <v>838</v>
      </c>
      <c r="F8" s="11"/>
      <c r="G8" s="15">
        <v>800</v>
      </c>
      <c r="H8" s="11"/>
      <c r="I8" s="15">
        <v>760</v>
      </c>
      <c r="J8" s="11"/>
      <c r="K8" s="15">
        <v>679</v>
      </c>
      <c r="L8" s="11"/>
      <c r="M8" s="15">
        <v>617</v>
      </c>
      <c r="N8" s="11"/>
      <c r="O8" s="15">
        <v>606</v>
      </c>
      <c r="P8" s="11"/>
      <c r="Q8" s="15">
        <v>471</v>
      </c>
      <c r="R8" s="11"/>
      <c r="S8" s="15">
        <v>413</v>
      </c>
      <c r="T8" s="11"/>
      <c r="U8" s="15">
        <v>317</v>
      </c>
      <c r="V8" s="11"/>
      <c r="W8" s="15">
        <v>329</v>
      </c>
      <c r="X8" s="11"/>
      <c r="Y8" s="15">
        <v>310</v>
      </c>
      <c r="Z8" s="11"/>
      <c r="AA8" s="15">
        <v>315</v>
      </c>
      <c r="AB8" s="11"/>
      <c r="AC8" s="15">
        <v>316</v>
      </c>
      <c r="AD8" s="11"/>
      <c r="AE8" s="11">
        <v>270</v>
      </c>
      <c r="AF8" s="11"/>
      <c r="AG8" s="20">
        <f t="shared" si="0"/>
        <v>7041</v>
      </c>
    </row>
    <row r="9" spans="1:33" x14ac:dyDescent="0.3">
      <c r="A9" s="218"/>
      <c r="B9" s="10"/>
      <c r="C9" s="14" t="s">
        <v>24</v>
      </c>
      <c r="D9" s="10"/>
      <c r="E9" s="16">
        <v>40495</v>
      </c>
      <c r="F9" s="17"/>
      <c r="G9" s="16">
        <v>41521</v>
      </c>
      <c r="H9" s="17"/>
      <c r="I9" s="16">
        <v>38665</v>
      </c>
      <c r="J9" s="17"/>
      <c r="K9" s="16">
        <v>36205</v>
      </c>
      <c r="L9" s="17"/>
      <c r="M9" s="16">
        <v>33234</v>
      </c>
      <c r="N9" s="17"/>
      <c r="O9" s="16">
        <v>32736</v>
      </c>
      <c r="P9" s="17"/>
      <c r="Q9" s="16">
        <v>32979</v>
      </c>
      <c r="R9" s="17"/>
      <c r="S9" s="16">
        <v>31536</v>
      </c>
      <c r="T9" s="17"/>
      <c r="U9" s="16">
        <v>30764</v>
      </c>
      <c r="V9" s="17"/>
      <c r="W9" s="16">
        <v>30560</v>
      </c>
      <c r="X9" s="17"/>
      <c r="Y9" s="16">
        <v>28967</v>
      </c>
      <c r="Z9" s="17"/>
      <c r="AA9" s="16">
        <v>26350</v>
      </c>
      <c r="AB9" s="17"/>
      <c r="AC9" s="16">
        <v>25593</v>
      </c>
      <c r="AD9" s="17"/>
      <c r="AE9" s="16">
        <v>24298</v>
      </c>
      <c r="AF9" s="17"/>
      <c r="AG9" s="21">
        <f t="shared" si="0"/>
        <v>453903</v>
      </c>
    </row>
    <row r="10" spans="1:33" x14ac:dyDescent="0.3">
      <c r="A10" s="217" t="s">
        <v>20</v>
      </c>
      <c r="B10" s="10"/>
      <c r="C10" s="23" t="s">
        <v>23</v>
      </c>
      <c r="D10" s="10"/>
      <c r="E10" s="15">
        <v>711</v>
      </c>
      <c r="F10" s="11"/>
      <c r="G10" s="15">
        <v>674</v>
      </c>
      <c r="H10" s="11"/>
      <c r="I10" s="15">
        <v>660</v>
      </c>
      <c r="J10" s="11"/>
      <c r="K10" s="15">
        <v>578</v>
      </c>
      <c r="L10" s="11"/>
      <c r="M10" s="15">
        <v>535</v>
      </c>
      <c r="N10" s="11"/>
      <c r="O10" s="15">
        <v>563</v>
      </c>
      <c r="P10" s="11"/>
      <c r="Q10" s="15">
        <v>397</v>
      </c>
      <c r="R10" s="11"/>
      <c r="S10" s="15">
        <v>373</v>
      </c>
      <c r="T10" s="11"/>
      <c r="U10" s="15">
        <v>322</v>
      </c>
      <c r="V10" s="11"/>
      <c r="W10" s="15">
        <v>315</v>
      </c>
      <c r="X10" s="11"/>
      <c r="Y10" s="15">
        <v>284</v>
      </c>
      <c r="Z10" s="11"/>
      <c r="AA10" s="15">
        <v>257</v>
      </c>
      <c r="AB10" s="11"/>
      <c r="AC10" s="15">
        <v>242</v>
      </c>
      <c r="AD10" s="11"/>
      <c r="AE10" s="11">
        <v>256</v>
      </c>
      <c r="AF10" s="11"/>
      <c r="AG10" s="20">
        <f t="shared" si="0"/>
        <v>6167</v>
      </c>
    </row>
    <row r="11" spans="1:33" x14ac:dyDescent="0.3">
      <c r="A11" s="218"/>
      <c r="B11" s="10"/>
      <c r="C11" s="14" t="s">
        <v>24</v>
      </c>
      <c r="D11" s="10"/>
      <c r="E11" s="16">
        <v>56733</v>
      </c>
      <c r="F11" s="17"/>
      <c r="G11" s="16">
        <v>57173</v>
      </c>
      <c r="H11" s="17"/>
      <c r="I11" s="16">
        <v>52929</v>
      </c>
      <c r="J11" s="17"/>
      <c r="K11" s="16">
        <v>50109</v>
      </c>
      <c r="L11" s="17"/>
      <c r="M11" s="16">
        <v>45718</v>
      </c>
      <c r="N11" s="17"/>
      <c r="O11" s="16">
        <v>45744</v>
      </c>
      <c r="P11" s="17"/>
      <c r="Q11" s="16">
        <v>46109</v>
      </c>
      <c r="R11" s="17"/>
      <c r="S11" s="16">
        <v>44296</v>
      </c>
      <c r="T11" s="17"/>
      <c r="U11" s="16">
        <v>44083</v>
      </c>
      <c r="V11" s="17"/>
      <c r="W11" s="16">
        <v>44057</v>
      </c>
      <c r="X11" s="17"/>
      <c r="Y11" s="16">
        <v>42031</v>
      </c>
      <c r="Z11" s="17"/>
      <c r="AA11" s="16">
        <v>38588</v>
      </c>
      <c r="AB11" s="17"/>
      <c r="AC11" s="16">
        <v>37746</v>
      </c>
      <c r="AD11" s="17"/>
      <c r="AE11" s="16">
        <v>36812</v>
      </c>
      <c r="AF11" s="17"/>
      <c r="AG11" s="21">
        <f t="shared" si="0"/>
        <v>642128</v>
      </c>
    </row>
    <row r="12" spans="1:33" x14ac:dyDescent="0.3">
      <c r="A12" s="217" t="s">
        <v>21</v>
      </c>
      <c r="B12" s="10"/>
      <c r="C12" s="23" t="s">
        <v>23</v>
      </c>
      <c r="D12" s="10"/>
      <c r="E12" s="15">
        <v>652</v>
      </c>
      <c r="F12" s="11"/>
      <c r="G12" s="15">
        <v>781</v>
      </c>
      <c r="H12" s="11"/>
      <c r="I12" s="15">
        <v>579</v>
      </c>
      <c r="J12" s="11"/>
      <c r="K12" s="15">
        <v>553</v>
      </c>
      <c r="L12" s="11"/>
      <c r="M12" s="15">
        <v>475</v>
      </c>
      <c r="N12" s="11"/>
      <c r="O12" s="15">
        <v>446</v>
      </c>
      <c r="P12" s="11"/>
      <c r="Q12" s="15">
        <v>371</v>
      </c>
      <c r="R12" s="11"/>
      <c r="S12" s="15">
        <v>393</v>
      </c>
      <c r="T12" s="11"/>
      <c r="U12" s="15">
        <v>376</v>
      </c>
      <c r="V12" s="11"/>
      <c r="W12" s="15">
        <v>396</v>
      </c>
      <c r="X12" s="11"/>
      <c r="Y12" s="15">
        <v>333</v>
      </c>
      <c r="Z12" s="11"/>
      <c r="AA12" s="15">
        <v>364</v>
      </c>
      <c r="AB12" s="11"/>
      <c r="AC12" s="15">
        <v>351</v>
      </c>
      <c r="AD12" s="11"/>
      <c r="AE12" s="11">
        <v>356</v>
      </c>
      <c r="AF12" s="11"/>
      <c r="AG12" s="20">
        <f t="shared" si="0"/>
        <v>6426</v>
      </c>
    </row>
    <row r="13" spans="1:33" x14ac:dyDescent="0.3">
      <c r="A13" s="218"/>
      <c r="B13" s="10"/>
      <c r="C13" s="14" t="s">
        <v>24</v>
      </c>
      <c r="D13" s="10"/>
      <c r="E13" s="16">
        <v>10748</v>
      </c>
      <c r="F13" s="17"/>
      <c r="G13" s="16">
        <v>10556</v>
      </c>
      <c r="H13" s="17"/>
      <c r="I13" s="16">
        <v>10219</v>
      </c>
      <c r="J13" s="17"/>
      <c r="K13" s="16">
        <v>10212</v>
      </c>
      <c r="L13" s="17"/>
      <c r="M13" s="16">
        <v>9681</v>
      </c>
      <c r="N13" s="17"/>
      <c r="O13" s="16">
        <v>9830</v>
      </c>
      <c r="P13" s="17"/>
      <c r="Q13" s="16">
        <v>9440</v>
      </c>
      <c r="R13" s="17"/>
      <c r="S13" s="16">
        <v>9498</v>
      </c>
      <c r="T13" s="17"/>
      <c r="U13" s="16">
        <v>9104</v>
      </c>
      <c r="V13" s="17"/>
      <c r="W13" s="16">
        <v>9677</v>
      </c>
      <c r="X13" s="17"/>
      <c r="Y13" s="16">
        <v>9511</v>
      </c>
      <c r="Z13" s="17"/>
      <c r="AA13" s="16">
        <v>9640</v>
      </c>
      <c r="AB13" s="17"/>
      <c r="AC13" s="16">
        <v>9818</v>
      </c>
      <c r="AD13" s="17"/>
      <c r="AE13" s="16">
        <v>9878</v>
      </c>
      <c r="AF13" s="17"/>
      <c r="AG13" s="21">
        <f t="shared" si="0"/>
        <v>137812</v>
      </c>
    </row>
    <row r="14" spans="1:33" x14ac:dyDescent="0.3">
      <c r="A14" s="217" t="s">
        <v>22</v>
      </c>
      <c r="B14" s="10"/>
      <c r="C14" s="23" t="s">
        <v>23</v>
      </c>
      <c r="D14" s="10"/>
      <c r="E14" s="15">
        <v>380</v>
      </c>
      <c r="F14" s="11"/>
      <c r="G14" s="15">
        <v>445</v>
      </c>
      <c r="H14" s="11"/>
      <c r="I14" s="15">
        <v>292</v>
      </c>
      <c r="J14" s="11"/>
      <c r="K14" s="15">
        <v>257</v>
      </c>
      <c r="L14" s="11"/>
      <c r="M14" s="15">
        <v>311</v>
      </c>
      <c r="N14" s="11"/>
      <c r="O14" s="15">
        <v>312</v>
      </c>
      <c r="P14" s="11"/>
      <c r="Q14" s="15">
        <v>256</v>
      </c>
      <c r="R14" s="11"/>
      <c r="S14" s="15">
        <v>255</v>
      </c>
      <c r="T14" s="11"/>
      <c r="U14" s="15">
        <v>291</v>
      </c>
      <c r="V14" s="11"/>
      <c r="W14" s="15">
        <v>225</v>
      </c>
      <c r="X14" s="11"/>
      <c r="Y14" s="15">
        <v>256</v>
      </c>
      <c r="Z14" s="11"/>
      <c r="AA14" s="15">
        <v>212</v>
      </c>
      <c r="AB14" s="11"/>
      <c r="AC14" s="15">
        <v>200</v>
      </c>
      <c r="AD14" s="11"/>
      <c r="AE14" s="11">
        <v>222</v>
      </c>
      <c r="AF14" s="11"/>
      <c r="AG14" s="20">
        <f t="shared" si="0"/>
        <v>3914</v>
      </c>
    </row>
    <row r="15" spans="1:33" x14ac:dyDescent="0.3">
      <c r="A15" s="218"/>
      <c r="B15" s="12"/>
      <c r="C15" s="14" t="s">
        <v>24</v>
      </c>
      <c r="D15" s="12"/>
      <c r="E15" s="16">
        <v>10163</v>
      </c>
      <c r="F15" s="16"/>
      <c r="G15" s="16">
        <v>10030</v>
      </c>
      <c r="H15" s="16"/>
      <c r="I15" s="16">
        <v>9340</v>
      </c>
      <c r="J15" s="16"/>
      <c r="K15" s="16">
        <v>9749</v>
      </c>
      <c r="L15" s="16"/>
      <c r="M15" s="16">
        <v>10694</v>
      </c>
      <c r="N15" s="16"/>
      <c r="O15" s="16">
        <v>11232</v>
      </c>
      <c r="P15" s="16"/>
      <c r="Q15" s="16">
        <v>11085</v>
      </c>
      <c r="R15" s="16"/>
      <c r="S15" s="16">
        <v>11142</v>
      </c>
      <c r="T15" s="16"/>
      <c r="U15" s="16">
        <v>11222</v>
      </c>
      <c r="V15" s="16"/>
      <c r="W15" s="16">
        <v>11932</v>
      </c>
      <c r="X15" s="16"/>
      <c r="Y15" s="16">
        <v>11592</v>
      </c>
      <c r="Z15" s="16"/>
      <c r="AA15" s="16">
        <v>11259</v>
      </c>
      <c r="AB15" s="16"/>
      <c r="AC15" s="16">
        <v>11439</v>
      </c>
      <c r="AD15" s="16"/>
      <c r="AE15" s="16">
        <v>11929</v>
      </c>
      <c r="AF15" s="16"/>
      <c r="AG15" s="21">
        <f t="shared" si="0"/>
        <v>152808</v>
      </c>
    </row>
    <row r="16" spans="1:33" x14ac:dyDescent="0.3">
      <c r="A16" s="25"/>
      <c r="B16" s="28"/>
      <c r="C16" s="26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9"/>
    </row>
    <row r="17" spans="1:33" x14ac:dyDescent="0.3">
      <c r="A17" s="219" t="s">
        <v>25</v>
      </c>
      <c r="B17" s="10"/>
      <c r="C17" s="23" t="s">
        <v>23</v>
      </c>
      <c r="D17" s="10"/>
      <c r="E17" s="11">
        <f>SUM(E4,E8,E12)</f>
        <v>5342</v>
      </c>
      <c r="F17" s="11"/>
      <c r="G17" s="11">
        <f>SUM(G4,G8,G12)</f>
        <v>5402</v>
      </c>
      <c r="H17" s="11"/>
      <c r="I17" s="11">
        <f>SUM(I4,I8,I12)</f>
        <v>5154</v>
      </c>
      <c r="J17" s="11"/>
      <c r="K17" s="11">
        <f>SUM(K4,K8,K12)</f>
        <v>4877</v>
      </c>
      <c r="L17" s="11"/>
      <c r="M17" s="11">
        <f>SUM(M4,M8,M12)</f>
        <v>4575</v>
      </c>
      <c r="N17" s="11"/>
      <c r="O17" s="11">
        <f>SUM(O4,O8,O12)</f>
        <v>4392</v>
      </c>
      <c r="P17" s="11"/>
      <c r="Q17" s="11">
        <f>SUM(Q4,Q8,Q12)</f>
        <v>4126</v>
      </c>
      <c r="R17" s="11"/>
      <c r="S17" s="11">
        <f>SUM(S4,S8,S12)</f>
        <v>3766</v>
      </c>
      <c r="T17" s="11"/>
      <c r="U17" s="11">
        <f>SUM(U4,U8,U12)</f>
        <v>3311</v>
      </c>
      <c r="V17" s="11"/>
      <c r="W17" s="11">
        <f>SUM(W4,W8,W12)</f>
        <v>3268</v>
      </c>
      <c r="X17" s="11"/>
      <c r="Y17" s="11">
        <f>SUM(Y4,Y8,Y12)</f>
        <v>3005</v>
      </c>
      <c r="Z17" s="11"/>
      <c r="AA17" s="11">
        <f>SUM(AA4,AA8,AA12)</f>
        <v>3015</v>
      </c>
      <c r="AB17" s="11"/>
      <c r="AC17" s="11">
        <f>SUM(AC4,AC8,AC12)</f>
        <v>2703</v>
      </c>
      <c r="AD17" s="11"/>
      <c r="AE17" s="11">
        <f>SUM(AE4,AE8,AE12)</f>
        <v>2662</v>
      </c>
      <c r="AF17" s="11"/>
      <c r="AG17" s="20">
        <f t="shared" si="0"/>
        <v>55598</v>
      </c>
    </row>
    <row r="18" spans="1:33" x14ac:dyDescent="0.3">
      <c r="A18" s="218"/>
      <c r="B18" s="10"/>
      <c r="C18" s="14" t="s">
        <v>24</v>
      </c>
      <c r="D18" s="10"/>
      <c r="E18" s="16">
        <f>SUM(E5,E9,E13)</f>
        <v>237728</v>
      </c>
      <c r="F18" s="17"/>
      <c r="G18" s="16">
        <f>SUM(G5,G9,G13)</f>
        <v>242692</v>
      </c>
      <c r="H18" s="17"/>
      <c r="I18" s="16">
        <f>SUM(I5,I9,I13)</f>
        <v>229202</v>
      </c>
      <c r="J18" s="17"/>
      <c r="K18" s="16">
        <f>SUM(K5,K9,K13)</f>
        <v>220655</v>
      </c>
      <c r="L18" s="17"/>
      <c r="M18" s="16">
        <f>SUM(M5,M9,M13)</f>
        <v>216380</v>
      </c>
      <c r="N18" s="17"/>
      <c r="O18" s="16">
        <f>SUM(O5,O9,O13)</f>
        <v>212979</v>
      </c>
      <c r="P18" s="17"/>
      <c r="Q18" s="16">
        <f>SUM(Q5,Q9,Q13)</f>
        <v>206182</v>
      </c>
      <c r="R18" s="17"/>
      <c r="S18" s="16">
        <f>SUM(S5,S9,S13)</f>
        <v>193879</v>
      </c>
      <c r="T18" s="17"/>
      <c r="U18" s="16">
        <f>SUM(U5,U9,U13)</f>
        <v>190668</v>
      </c>
      <c r="V18" s="17"/>
      <c r="W18" s="16">
        <f>SUM(W5,W9,W13)</f>
        <v>186463</v>
      </c>
      <c r="X18" s="17"/>
      <c r="Y18" s="16">
        <f>SUM(Y5,Y9,Y13)</f>
        <v>178776</v>
      </c>
      <c r="Z18" s="17"/>
      <c r="AA18" s="16">
        <f>SUM(AA5,AA9,AA13)</f>
        <v>162274</v>
      </c>
      <c r="AB18" s="17"/>
      <c r="AC18" s="16">
        <f>SUM(AC5,AC9,AC13)</f>
        <v>154831</v>
      </c>
      <c r="AD18" s="17"/>
      <c r="AE18" s="16">
        <f>SUM(AE5,AE9,AE13)</f>
        <v>150108</v>
      </c>
      <c r="AF18" s="17"/>
      <c r="AG18" s="21">
        <f t="shared" si="0"/>
        <v>2782817</v>
      </c>
    </row>
    <row r="19" spans="1:33" x14ac:dyDescent="0.3">
      <c r="A19" s="219" t="s">
        <v>26</v>
      </c>
      <c r="B19" s="10"/>
      <c r="C19" s="23" t="s">
        <v>23</v>
      </c>
      <c r="D19" s="10"/>
      <c r="E19" s="15">
        <f>SUM(E6,E10,E14)</f>
        <v>1754</v>
      </c>
      <c r="F19" s="11"/>
      <c r="G19" s="15">
        <f>SUM(G6,G10,G14)</f>
        <v>1578</v>
      </c>
      <c r="H19" s="11"/>
      <c r="I19" s="15">
        <f>SUM(I6,I10,I14)</f>
        <v>1409</v>
      </c>
      <c r="J19" s="11"/>
      <c r="K19" s="15">
        <f>SUM(K6,K10,K14)</f>
        <v>1245</v>
      </c>
      <c r="L19" s="11"/>
      <c r="M19" s="15">
        <f>SUM(M6,M10,M14)</f>
        <v>1243</v>
      </c>
      <c r="N19" s="11"/>
      <c r="O19" s="15">
        <f>SUM(O6,O10,O14)</f>
        <v>1277</v>
      </c>
      <c r="P19" s="11"/>
      <c r="Q19" s="15">
        <f>SUM(Q6,Q10,Q14)</f>
        <v>1005</v>
      </c>
      <c r="R19" s="11"/>
      <c r="S19" s="15">
        <f>SUM(S6,S10,S14)</f>
        <v>965</v>
      </c>
      <c r="T19" s="11"/>
      <c r="U19" s="15">
        <f>SUM(U6,U10,U14)</f>
        <v>926</v>
      </c>
      <c r="V19" s="11"/>
      <c r="W19" s="15">
        <f>SUM(W6,W10,W14)</f>
        <v>846</v>
      </c>
      <c r="X19" s="11"/>
      <c r="Y19" s="15">
        <f>SUM(Y6,Y10,Y14)</f>
        <v>855</v>
      </c>
      <c r="Z19" s="11"/>
      <c r="AA19" s="15">
        <f>SUM(AA6,AA10,AA14)</f>
        <v>738</v>
      </c>
      <c r="AB19" s="11"/>
      <c r="AC19" s="15">
        <f>SUM(AC6,AC10,AC14)</f>
        <v>698</v>
      </c>
      <c r="AD19" s="11"/>
      <c r="AE19" s="15">
        <f>SUM(AE6,AE10,AE14)</f>
        <v>719</v>
      </c>
      <c r="AF19" s="11"/>
      <c r="AG19" s="20">
        <f t="shared" si="0"/>
        <v>15258</v>
      </c>
    </row>
    <row r="20" spans="1:33" x14ac:dyDescent="0.3">
      <c r="A20" s="218"/>
      <c r="B20" s="10"/>
      <c r="C20" s="14" t="s">
        <v>24</v>
      </c>
      <c r="D20" s="10"/>
      <c r="E20" s="16">
        <f>SUM(E7,E11,E15)</f>
        <v>135558</v>
      </c>
      <c r="F20" s="17"/>
      <c r="G20" s="16">
        <f>SUM(G7,G11,G15)</f>
        <v>135800</v>
      </c>
      <c r="H20" s="17"/>
      <c r="I20" s="16">
        <f>SUM(I7,I11,I15)</f>
        <v>127273</v>
      </c>
      <c r="J20" s="17"/>
      <c r="K20" s="16">
        <f>SUM(K7,K11,K15)</f>
        <v>122524</v>
      </c>
      <c r="L20" s="17"/>
      <c r="M20" s="16">
        <f>SUM(M7,M11,M15)</f>
        <v>118478</v>
      </c>
      <c r="N20" s="17"/>
      <c r="O20" s="16">
        <f>SUM(O7,O11,O15)</f>
        <v>119976</v>
      </c>
      <c r="P20" s="17"/>
      <c r="Q20" s="16">
        <f>SUM(Q7,Q11,Q15)</f>
        <v>119668</v>
      </c>
      <c r="R20" s="17"/>
      <c r="S20" s="16">
        <f>SUM(S7,S11,S15)</f>
        <v>116860</v>
      </c>
      <c r="T20" s="17"/>
      <c r="U20" s="16">
        <f>SUM(U7,U11,U15)</f>
        <v>116590</v>
      </c>
      <c r="V20" s="17"/>
      <c r="W20" s="16">
        <f>SUM(W7,W11,W15)</f>
        <v>118257</v>
      </c>
      <c r="X20" s="17"/>
      <c r="Y20" s="16">
        <f>SUM(Y7,Y11,Y15)</f>
        <v>113243</v>
      </c>
      <c r="Z20" s="17"/>
      <c r="AA20" s="16">
        <f>SUM(AA7,AA11,AA15)</f>
        <v>104590</v>
      </c>
      <c r="AB20" s="17"/>
      <c r="AC20" s="16">
        <f>SUM(AC7,AC11,AC15)</f>
        <v>103262</v>
      </c>
      <c r="AD20" s="17"/>
      <c r="AE20" s="16">
        <f>SUM(AE7,AE11,AE15)</f>
        <v>101039</v>
      </c>
      <c r="AF20" s="17"/>
      <c r="AG20" s="21">
        <f t="shared" si="0"/>
        <v>1653118</v>
      </c>
    </row>
    <row r="21" spans="1:33" x14ac:dyDescent="0.3">
      <c r="A21" s="219" t="s">
        <v>0</v>
      </c>
      <c r="B21" s="10"/>
      <c r="C21" s="23" t="s">
        <v>23</v>
      </c>
      <c r="D21" s="10"/>
      <c r="E21" s="22">
        <f>SUM(E17,E19)</f>
        <v>7096</v>
      </c>
      <c r="F21" s="20"/>
      <c r="G21" s="22">
        <f t="shared" ref="G21:AC21" si="1">SUM(G17,G19)</f>
        <v>6980</v>
      </c>
      <c r="H21" s="20">
        <f t="shared" si="1"/>
        <v>0</v>
      </c>
      <c r="I21" s="20">
        <f t="shared" si="1"/>
        <v>6563</v>
      </c>
      <c r="J21" s="20">
        <f t="shared" si="1"/>
        <v>0</v>
      </c>
      <c r="K21" s="20">
        <f t="shared" si="1"/>
        <v>6122</v>
      </c>
      <c r="L21" s="20">
        <f t="shared" si="1"/>
        <v>0</v>
      </c>
      <c r="M21" s="22">
        <f t="shared" si="1"/>
        <v>5818</v>
      </c>
      <c r="N21" s="20">
        <f t="shared" si="1"/>
        <v>0</v>
      </c>
      <c r="O21" s="20">
        <f t="shared" si="1"/>
        <v>5669</v>
      </c>
      <c r="P21" s="20">
        <f t="shared" si="1"/>
        <v>0</v>
      </c>
      <c r="Q21" s="20">
        <f t="shared" si="1"/>
        <v>5131</v>
      </c>
      <c r="R21" s="20">
        <f t="shared" si="1"/>
        <v>0</v>
      </c>
      <c r="S21" s="20">
        <f t="shared" si="1"/>
        <v>4731</v>
      </c>
      <c r="T21" s="20">
        <f t="shared" si="1"/>
        <v>0</v>
      </c>
      <c r="U21" s="20">
        <f t="shared" si="1"/>
        <v>4237</v>
      </c>
      <c r="V21" s="20">
        <f t="shared" si="1"/>
        <v>0</v>
      </c>
      <c r="W21" s="20">
        <f t="shared" si="1"/>
        <v>4114</v>
      </c>
      <c r="X21" s="20">
        <f t="shared" si="1"/>
        <v>0</v>
      </c>
      <c r="Y21" s="20">
        <f t="shared" si="1"/>
        <v>3860</v>
      </c>
      <c r="Z21" s="20">
        <f t="shared" si="1"/>
        <v>0</v>
      </c>
      <c r="AA21" s="20">
        <f t="shared" si="1"/>
        <v>3753</v>
      </c>
      <c r="AB21" s="20">
        <f t="shared" si="1"/>
        <v>0</v>
      </c>
      <c r="AC21" s="20">
        <f t="shared" si="1"/>
        <v>3401</v>
      </c>
      <c r="AD21" s="20">
        <f>SUM(AD4,AD6,AD8,AD10,AD12,AD14)</f>
        <v>0</v>
      </c>
      <c r="AE21" s="20">
        <f t="shared" ref="AE21" si="2">SUM(AE17,AE19)</f>
        <v>3381</v>
      </c>
      <c r="AF21" s="20"/>
      <c r="AG21" s="20">
        <f t="shared" si="0"/>
        <v>70856</v>
      </c>
    </row>
    <row r="22" spans="1:33" x14ac:dyDescent="0.3">
      <c r="A22" s="218"/>
      <c r="B22" s="12"/>
      <c r="C22" s="14" t="s">
        <v>24</v>
      </c>
      <c r="D22" s="12"/>
      <c r="E22" s="24">
        <f>SUM(E18,E20)</f>
        <v>373286</v>
      </c>
      <c r="F22" s="21"/>
      <c r="G22" s="24">
        <f t="shared" ref="G22:AC22" si="3">SUM(G18,G20)</f>
        <v>378492</v>
      </c>
      <c r="H22" s="24">
        <f t="shared" si="3"/>
        <v>0</v>
      </c>
      <c r="I22" s="24">
        <f t="shared" si="3"/>
        <v>356475</v>
      </c>
      <c r="J22" s="24">
        <f t="shared" si="3"/>
        <v>0</v>
      </c>
      <c r="K22" s="24">
        <f t="shared" si="3"/>
        <v>343179</v>
      </c>
      <c r="L22" s="24">
        <f t="shared" si="3"/>
        <v>0</v>
      </c>
      <c r="M22" s="24">
        <f t="shared" si="3"/>
        <v>334858</v>
      </c>
      <c r="N22" s="24">
        <f t="shared" si="3"/>
        <v>0</v>
      </c>
      <c r="O22" s="24">
        <f t="shared" si="3"/>
        <v>332955</v>
      </c>
      <c r="P22" s="24">
        <f t="shared" si="3"/>
        <v>0</v>
      </c>
      <c r="Q22" s="24">
        <f t="shared" si="3"/>
        <v>325850</v>
      </c>
      <c r="R22" s="24">
        <f t="shared" si="3"/>
        <v>0</v>
      </c>
      <c r="S22" s="24">
        <f t="shared" si="3"/>
        <v>310739</v>
      </c>
      <c r="T22" s="24">
        <f t="shared" si="3"/>
        <v>0</v>
      </c>
      <c r="U22" s="24">
        <f t="shared" si="3"/>
        <v>307258</v>
      </c>
      <c r="V22" s="24">
        <f t="shared" si="3"/>
        <v>0</v>
      </c>
      <c r="W22" s="24">
        <f t="shared" si="3"/>
        <v>304720</v>
      </c>
      <c r="X22" s="24">
        <f t="shared" si="3"/>
        <v>0</v>
      </c>
      <c r="Y22" s="24">
        <f t="shared" si="3"/>
        <v>292019</v>
      </c>
      <c r="Z22" s="24">
        <f t="shared" si="3"/>
        <v>0</v>
      </c>
      <c r="AA22" s="24">
        <f t="shared" si="3"/>
        <v>266864</v>
      </c>
      <c r="AB22" s="24">
        <f t="shared" si="3"/>
        <v>0</v>
      </c>
      <c r="AC22" s="24">
        <f t="shared" si="3"/>
        <v>258093</v>
      </c>
      <c r="AD22" s="21">
        <f>SUM(AD5,AD7,AD9,AD11,AD13,AD15)</f>
        <v>0</v>
      </c>
      <c r="AE22" s="24">
        <f t="shared" ref="AE22" si="4">SUM(AE18,AE20)</f>
        <v>251147</v>
      </c>
      <c r="AF22" s="21"/>
      <c r="AG22" s="21">
        <f t="shared" si="0"/>
        <v>4435935</v>
      </c>
    </row>
    <row r="23" spans="1:33" x14ac:dyDescent="0.3">
      <c r="A23" s="1"/>
      <c r="B23" s="1"/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  <c r="P23" s="4"/>
      <c r="Q23" s="4"/>
      <c r="R23" s="4"/>
      <c r="S23" s="4"/>
      <c r="T23" s="4"/>
      <c r="U23" s="4"/>
      <c r="V23" s="4"/>
      <c r="W23" s="4"/>
      <c r="X23" s="4"/>
      <c r="Y23" s="7"/>
      <c r="Z23" s="7"/>
      <c r="AA23" s="7"/>
      <c r="AB23" s="7"/>
      <c r="AC23" s="7"/>
      <c r="AD23" s="7"/>
      <c r="AE23" s="7"/>
      <c r="AF23" s="7"/>
      <c r="AG23" s="7"/>
    </row>
    <row r="24" spans="1:33" x14ac:dyDescent="0.3">
      <c r="A24" s="1"/>
      <c r="B24" s="1"/>
      <c r="C24" s="1"/>
      <c r="D24" s="1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6" spans="1:33" x14ac:dyDescent="0.3">
      <c r="I26" s="19"/>
    </row>
  </sheetData>
  <mergeCells count="12">
    <mergeCell ref="A10:A11"/>
    <mergeCell ref="A12:A13"/>
    <mergeCell ref="A14:A15"/>
    <mergeCell ref="A21:A22"/>
    <mergeCell ref="A1:AG1"/>
    <mergeCell ref="A2:AG2"/>
    <mergeCell ref="A4:A5"/>
    <mergeCell ref="A6:A7"/>
    <mergeCell ref="A8:A9"/>
    <mergeCell ref="A3:C3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95"/>
  <sheetViews>
    <sheetView tabSelected="1" workbookViewId="0">
      <selection sqref="A1:X1"/>
    </sheetView>
  </sheetViews>
  <sheetFormatPr defaultRowHeight="13.8" x14ac:dyDescent="0.25"/>
  <cols>
    <col min="1" max="1" width="15.5546875" style="44" bestFit="1" customWidth="1"/>
    <col min="2" max="2" width="1" style="44" customWidth="1"/>
    <col min="3" max="3" width="4.5546875" style="44" bestFit="1" customWidth="1"/>
    <col min="4" max="4" width="1" style="44" customWidth="1"/>
    <col min="5" max="5" width="7" style="51" bestFit="1" customWidth="1"/>
    <col min="6" max="18" width="7" style="44" bestFit="1" customWidth="1"/>
    <col min="19" max="21" width="6.44140625" style="44" customWidth="1"/>
    <col min="22" max="22" width="8.33203125" style="44" bestFit="1" customWidth="1"/>
    <col min="23" max="23" width="8.88671875" style="44"/>
    <col min="24" max="69" width="0" style="44" hidden="1" customWidth="1"/>
    <col min="70" max="16384" width="8.88671875" style="44"/>
  </cols>
  <sheetData>
    <row r="1" spans="1:67" s="43" customFormat="1" x14ac:dyDescent="0.25">
      <c r="A1" s="230" t="s">
        <v>153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</row>
    <row r="2" spans="1:67" s="43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4"/>
      <c r="V2" s="52"/>
      <c r="W2" s="52"/>
      <c r="X2" s="52"/>
    </row>
    <row r="3" spans="1:67" ht="16.2" customHeight="1" thickBot="1" x14ac:dyDescent="0.35">
      <c r="A3" s="53" t="s">
        <v>1</v>
      </c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X3" s="244" t="s">
        <v>62</v>
      </c>
      <c r="Y3" s="245"/>
      <c r="Z3" s="245"/>
      <c r="AA3" s="245"/>
      <c r="AB3" s="245"/>
      <c r="AC3" s="245"/>
      <c r="AD3" s="55"/>
      <c r="AE3" s="244" t="s">
        <v>63</v>
      </c>
      <c r="AF3" s="245"/>
      <c r="AG3" s="245"/>
      <c r="AH3" s="245"/>
      <c r="AI3" s="245"/>
      <c r="AJ3" s="245"/>
      <c r="AK3" s="55"/>
      <c r="AL3" s="244" t="s">
        <v>64</v>
      </c>
      <c r="AM3" s="245"/>
      <c r="AN3" s="245"/>
      <c r="AO3" s="245"/>
      <c r="AP3" s="245"/>
      <c r="AQ3" s="245"/>
      <c r="AR3" s="55"/>
      <c r="AU3" s="236" t="s">
        <v>55</v>
      </c>
      <c r="AV3" s="237"/>
      <c r="AW3" s="237"/>
      <c r="AX3" s="237"/>
      <c r="AY3" s="237"/>
      <c r="AZ3" s="237"/>
      <c r="BA3" s="72"/>
      <c r="BB3" s="236" t="s">
        <v>60</v>
      </c>
      <c r="BC3" s="237"/>
      <c r="BD3" s="237"/>
      <c r="BE3" s="237"/>
      <c r="BF3" s="237"/>
      <c r="BG3" s="237"/>
      <c r="BH3" s="72"/>
      <c r="BI3" s="236" t="s">
        <v>61</v>
      </c>
      <c r="BJ3" s="237"/>
      <c r="BK3" s="237"/>
      <c r="BL3" s="237"/>
      <c r="BM3" s="237"/>
      <c r="BN3" s="237"/>
      <c r="BO3" s="72"/>
    </row>
    <row r="4" spans="1:67" ht="25.2" customHeight="1" thickBot="1" x14ac:dyDescent="0.3">
      <c r="A4" s="231" t="s">
        <v>15</v>
      </c>
      <c r="B4" s="232"/>
      <c r="C4" s="232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 t="s">
        <v>52</v>
      </c>
      <c r="X4" s="239" t="s">
        <v>44</v>
      </c>
      <c r="Y4" s="240"/>
      <c r="Z4" s="56" t="s">
        <v>45</v>
      </c>
      <c r="AA4" s="57" t="s">
        <v>46</v>
      </c>
      <c r="AB4" s="57" t="s">
        <v>47</v>
      </c>
      <c r="AC4" s="58" t="s">
        <v>48</v>
      </c>
      <c r="AD4" s="55"/>
      <c r="AE4" s="239" t="s">
        <v>44</v>
      </c>
      <c r="AF4" s="240"/>
      <c r="AG4" s="56" t="s">
        <v>45</v>
      </c>
      <c r="AH4" s="57" t="s">
        <v>46</v>
      </c>
      <c r="AI4" s="57" t="s">
        <v>47</v>
      </c>
      <c r="AJ4" s="58" t="s">
        <v>48</v>
      </c>
      <c r="AK4" s="55"/>
      <c r="AL4" s="239" t="s">
        <v>44</v>
      </c>
      <c r="AM4" s="240"/>
      <c r="AN4" s="56" t="s">
        <v>45</v>
      </c>
      <c r="AO4" s="57" t="s">
        <v>46</v>
      </c>
      <c r="AP4" s="57" t="s">
        <v>47</v>
      </c>
      <c r="AQ4" s="58" t="s">
        <v>48</v>
      </c>
      <c r="AR4" s="55"/>
      <c r="AU4" s="246" t="s">
        <v>44</v>
      </c>
      <c r="AV4" s="257"/>
      <c r="AW4" s="73" t="s">
        <v>45</v>
      </c>
      <c r="AX4" s="74" t="s">
        <v>46</v>
      </c>
      <c r="AY4" s="74" t="s">
        <v>47</v>
      </c>
      <c r="AZ4" s="75" t="s">
        <v>48</v>
      </c>
      <c r="BA4" s="72"/>
      <c r="BB4" s="246" t="s">
        <v>44</v>
      </c>
      <c r="BC4" s="257"/>
      <c r="BD4" s="73" t="s">
        <v>45</v>
      </c>
      <c r="BE4" s="74" t="s">
        <v>46</v>
      </c>
      <c r="BF4" s="74" t="s">
        <v>47</v>
      </c>
      <c r="BG4" s="75" t="s">
        <v>48</v>
      </c>
      <c r="BH4" s="72"/>
      <c r="BI4" s="246" t="s">
        <v>44</v>
      </c>
      <c r="BJ4" s="257"/>
      <c r="BK4" s="73" t="s">
        <v>45</v>
      </c>
      <c r="BL4" s="74" t="s">
        <v>46</v>
      </c>
      <c r="BM4" s="74" t="s">
        <v>47</v>
      </c>
      <c r="BN4" s="75" t="s">
        <v>48</v>
      </c>
      <c r="BO4" s="72"/>
    </row>
    <row r="5" spans="1:67" ht="14.4" thickBot="1" x14ac:dyDescent="0.3">
      <c r="A5" s="233" t="s">
        <v>17</v>
      </c>
      <c r="B5" s="32"/>
      <c r="C5" s="23" t="s">
        <v>23</v>
      </c>
      <c r="D5" s="32"/>
      <c r="E5" s="132">
        <v>3852</v>
      </c>
      <c r="F5" s="132">
        <v>3821</v>
      </c>
      <c r="G5" s="132">
        <v>3815</v>
      </c>
      <c r="H5" s="132">
        <v>3645</v>
      </c>
      <c r="I5" s="132">
        <v>3483</v>
      </c>
      <c r="J5" s="132">
        <v>3340</v>
      </c>
      <c r="K5" s="132">
        <v>3284</v>
      </c>
      <c r="L5" s="132">
        <v>2960</v>
      </c>
      <c r="M5" s="132">
        <v>2618</v>
      </c>
      <c r="N5" s="132">
        <v>2543</v>
      </c>
      <c r="O5" s="132">
        <v>2362</v>
      </c>
      <c r="P5" s="132">
        <v>2336</v>
      </c>
      <c r="Q5" s="132">
        <v>2036</v>
      </c>
      <c r="R5" s="132">
        <v>2036</v>
      </c>
      <c r="S5" s="132">
        <v>2103</v>
      </c>
      <c r="T5" s="132">
        <f>'ISTAT 2016'!B20</f>
        <v>2022</v>
      </c>
      <c r="U5" s="132">
        <v>2070</v>
      </c>
      <c r="V5" s="132">
        <f t="shared" ref="V5:V22" si="0">SUM(E5:U5)</f>
        <v>48326</v>
      </c>
      <c r="X5" s="241" t="s">
        <v>49</v>
      </c>
      <c r="Y5" s="59" t="s">
        <v>56</v>
      </c>
      <c r="Z5" s="60">
        <v>68503</v>
      </c>
      <c r="AA5" s="61">
        <v>54.409346878152235</v>
      </c>
      <c r="AB5" s="61">
        <v>54.409346878152235</v>
      </c>
      <c r="AC5" s="62">
        <v>54.409346878152235</v>
      </c>
      <c r="AD5" s="55"/>
      <c r="AE5" s="241" t="s">
        <v>49</v>
      </c>
      <c r="AF5" s="59" t="s">
        <v>56</v>
      </c>
      <c r="AG5" s="60">
        <v>34664</v>
      </c>
      <c r="AH5" s="61">
        <v>37.720901889092019</v>
      </c>
      <c r="AI5" s="61">
        <v>37.720901889092019</v>
      </c>
      <c r="AJ5" s="62">
        <v>37.720901889092019</v>
      </c>
      <c r="AK5" s="55"/>
      <c r="AL5" s="241" t="s">
        <v>49</v>
      </c>
      <c r="AM5" s="59" t="s">
        <v>56</v>
      </c>
      <c r="AN5" s="60">
        <v>8876</v>
      </c>
      <c r="AO5" s="61">
        <v>70.399746192893403</v>
      </c>
      <c r="AP5" s="61">
        <v>70.399746192893403</v>
      </c>
      <c r="AQ5" s="62">
        <v>70.399746192893403</v>
      </c>
      <c r="AR5" s="55"/>
      <c r="AU5" s="254" t="s">
        <v>49</v>
      </c>
      <c r="AV5" s="76" t="s">
        <v>56</v>
      </c>
      <c r="AW5" s="77">
        <v>91280</v>
      </c>
      <c r="AX5" s="78">
        <v>52.297767261185179</v>
      </c>
      <c r="AY5" s="78">
        <v>52.565505326806793</v>
      </c>
      <c r="AZ5" s="79">
        <v>52.565505326806793</v>
      </c>
      <c r="BA5" s="72"/>
      <c r="BB5" s="254" t="s">
        <v>49</v>
      </c>
      <c r="BC5" s="76" t="s">
        <v>56</v>
      </c>
      <c r="BD5" s="77">
        <v>44203</v>
      </c>
      <c r="BE5" s="78">
        <v>25.325571935212189</v>
      </c>
      <c r="BF5" s="78">
        <v>35.336109934208949</v>
      </c>
      <c r="BG5" s="79">
        <v>35.336109934208949</v>
      </c>
      <c r="BH5" s="72"/>
      <c r="BI5" s="254" t="s">
        <v>49</v>
      </c>
      <c r="BJ5" s="76" t="s">
        <v>56</v>
      </c>
      <c r="BK5" s="77">
        <v>11331</v>
      </c>
      <c r="BL5" s="78">
        <v>6.4919588172270952</v>
      </c>
      <c r="BM5" s="78">
        <v>66.01992658626115</v>
      </c>
      <c r="BN5" s="79">
        <v>66.01992658626115</v>
      </c>
      <c r="BO5" s="72"/>
    </row>
    <row r="6" spans="1:67" ht="14.4" thickBot="1" x14ac:dyDescent="0.3">
      <c r="A6" s="234"/>
      <c r="B6" s="32"/>
      <c r="C6" s="38" t="s">
        <v>24</v>
      </c>
      <c r="D6" s="32"/>
      <c r="E6" s="127">
        <v>186485</v>
      </c>
      <c r="F6" s="127">
        <v>190615</v>
      </c>
      <c r="G6" s="127">
        <v>180318</v>
      </c>
      <c r="H6" s="127">
        <v>174238</v>
      </c>
      <c r="I6" s="127">
        <v>173465</v>
      </c>
      <c r="J6" s="127">
        <v>170413</v>
      </c>
      <c r="K6" s="127">
        <v>163763</v>
      </c>
      <c r="L6" s="127">
        <v>152845</v>
      </c>
      <c r="M6" s="127">
        <v>150800</v>
      </c>
      <c r="N6" s="127">
        <v>146226</v>
      </c>
      <c r="O6" s="127">
        <v>140298</v>
      </c>
      <c r="P6" s="127">
        <v>126284</v>
      </c>
      <c r="Q6" s="127">
        <v>119420</v>
      </c>
      <c r="R6" s="127">
        <v>115932</v>
      </c>
      <c r="S6" s="127">
        <v>117156</v>
      </c>
      <c r="T6" s="127">
        <f>'ISTAT 2016'!B36</f>
        <v>119108</v>
      </c>
      <c r="U6" s="127">
        <v>119763</v>
      </c>
      <c r="V6" s="127">
        <f t="shared" si="0"/>
        <v>2547129</v>
      </c>
      <c r="X6" s="242"/>
      <c r="Y6" s="63" t="s">
        <v>57</v>
      </c>
      <c r="Z6" s="64">
        <v>56026</v>
      </c>
      <c r="AA6" s="65">
        <v>44.499336791021662</v>
      </c>
      <c r="AB6" s="65">
        <v>44.499336791021662</v>
      </c>
      <c r="AC6" s="66">
        <v>98.908683669173897</v>
      </c>
      <c r="AD6" s="55"/>
      <c r="AE6" s="242"/>
      <c r="AF6" s="63" t="s">
        <v>57</v>
      </c>
      <c r="AG6" s="64">
        <v>56553</v>
      </c>
      <c r="AH6" s="65">
        <v>61.540219378427786</v>
      </c>
      <c r="AI6" s="65">
        <v>61.540219378427786</v>
      </c>
      <c r="AJ6" s="66">
        <v>99.261121267519798</v>
      </c>
      <c r="AK6" s="55"/>
      <c r="AL6" s="242"/>
      <c r="AM6" s="63" t="s">
        <v>57</v>
      </c>
      <c r="AN6" s="64">
        <v>3698</v>
      </c>
      <c r="AO6" s="65">
        <v>29.330583756345181</v>
      </c>
      <c r="AP6" s="65">
        <v>29.330583756345181</v>
      </c>
      <c r="AQ6" s="66">
        <v>99.73032994923858</v>
      </c>
      <c r="AR6" s="55"/>
      <c r="AU6" s="255"/>
      <c r="AV6" s="80" t="s">
        <v>57</v>
      </c>
      <c r="AW6" s="81">
        <v>80842</v>
      </c>
      <c r="AX6" s="82">
        <v>46.317441947072005</v>
      </c>
      <c r="AY6" s="82">
        <v>46.554563777713796</v>
      </c>
      <c r="AZ6" s="83">
        <v>99.120069104520596</v>
      </c>
      <c r="BA6" s="72"/>
      <c r="BB6" s="255"/>
      <c r="BC6" s="80" t="s">
        <v>57</v>
      </c>
      <c r="BD6" s="81">
        <v>80122</v>
      </c>
      <c r="BE6" s="82">
        <v>45.904926692601656</v>
      </c>
      <c r="BF6" s="82">
        <v>64.049946839551382</v>
      </c>
      <c r="BG6" s="83">
        <v>99.386056773760316</v>
      </c>
      <c r="BH6" s="72"/>
      <c r="BI6" s="255"/>
      <c r="BJ6" s="80" t="s">
        <v>57</v>
      </c>
      <c r="BK6" s="81">
        <v>5796</v>
      </c>
      <c r="BL6" s="82">
        <v>3.3207477984862983</v>
      </c>
      <c r="BM6" s="82">
        <v>33.770319874147873</v>
      </c>
      <c r="BN6" s="83">
        <v>99.790246460409008</v>
      </c>
      <c r="BO6" s="72"/>
    </row>
    <row r="7" spans="1:67" ht="16.8" x14ac:dyDescent="0.25">
      <c r="A7" s="235" t="s">
        <v>18</v>
      </c>
      <c r="B7" s="32"/>
      <c r="C7" s="23" t="s">
        <v>23</v>
      </c>
      <c r="D7" s="32"/>
      <c r="E7" s="148">
        <v>663</v>
      </c>
      <c r="F7" s="148">
        <v>459</v>
      </c>
      <c r="G7" s="148">
        <v>457</v>
      </c>
      <c r="H7" s="148">
        <v>410</v>
      </c>
      <c r="I7" s="148">
        <v>397</v>
      </c>
      <c r="J7" s="148">
        <v>402</v>
      </c>
      <c r="K7" s="148">
        <v>352</v>
      </c>
      <c r="L7" s="148">
        <v>337</v>
      </c>
      <c r="M7" s="148">
        <v>313</v>
      </c>
      <c r="N7" s="148">
        <v>306</v>
      </c>
      <c r="O7" s="148">
        <v>315</v>
      </c>
      <c r="P7" s="148">
        <v>269</v>
      </c>
      <c r="Q7" s="148">
        <v>256</v>
      </c>
      <c r="R7" s="148">
        <v>241</v>
      </c>
      <c r="S7" s="126">
        <v>246</v>
      </c>
      <c r="T7" s="126">
        <f>'ISTAT 2016'!C20</f>
        <v>239</v>
      </c>
      <c r="U7" s="126">
        <v>249</v>
      </c>
      <c r="V7" s="126">
        <f t="shared" si="0"/>
        <v>5911</v>
      </c>
      <c r="X7" s="242"/>
      <c r="Y7" s="63" t="s">
        <v>58</v>
      </c>
      <c r="Z7" s="64">
        <v>1183</v>
      </c>
      <c r="AA7" s="65">
        <v>0.93961224116978947</v>
      </c>
      <c r="AB7" s="65">
        <v>0.93961224116978947</v>
      </c>
      <c r="AC7" s="66">
        <v>99.84829591034368</v>
      </c>
      <c r="AD7" s="55"/>
      <c r="AE7" s="242"/>
      <c r="AF7" s="63" t="s">
        <v>58</v>
      </c>
      <c r="AG7" s="64">
        <v>563</v>
      </c>
      <c r="AH7" s="65">
        <v>0.61264908157047093</v>
      </c>
      <c r="AI7" s="65">
        <v>0.61264908157047093</v>
      </c>
      <c r="AJ7" s="66">
        <v>99.873770349090279</v>
      </c>
      <c r="AK7" s="55"/>
      <c r="AL7" s="242"/>
      <c r="AM7" s="63" t="s">
        <v>58</v>
      </c>
      <c r="AN7" s="64">
        <v>29</v>
      </c>
      <c r="AO7" s="65">
        <v>0.23001269035532995</v>
      </c>
      <c r="AP7" s="65">
        <v>0.23001269035532995</v>
      </c>
      <c r="AQ7" s="66">
        <v>99.960342639593918</v>
      </c>
      <c r="AR7" s="55"/>
      <c r="AU7" s="255"/>
      <c r="AV7" s="80" t="s">
        <v>58</v>
      </c>
      <c r="AW7" s="81">
        <v>1316</v>
      </c>
      <c r="AX7" s="82">
        <v>0.75398621511524644</v>
      </c>
      <c r="AY7" s="82">
        <v>0.75784624244169307</v>
      </c>
      <c r="AZ7" s="83">
        <v>99.877915346962283</v>
      </c>
      <c r="BA7" s="72"/>
      <c r="BB7" s="255"/>
      <c r="BC7" s="80" t="s">
        <v>58</v>
      </c>
      <c r="BD7" s="81">
        <v>634</v>
      </c>
      <c r="BE7" s="82">
        <v>0.36324259907527828</v>
      </c>
      <c r="BF7" s="82">
        <v>0.50682292374473392</v>
      </c>
      <c r="BG7" s="83">
        <v>99.892879697505052</v>
      </c>
      <c r="BH7" s="72"/>
      <c r="BI7" s="255"/>
      <c r="BJ7" s="80" t="s">
        <v>58</v>
      </c>
      <c r="BK7" s="81">
        <v>31</v>
      </c>
      <c r="BL7" s="82">
        <v>1.7761073456362186E-2</v>
      </c>
      <c r="BM7" s="82">
        <v>0.18062110353667774</v>
      </c>
      <c r="BN7" s="83">
        <v>99.970867563945703</v>
      </c>
      <c r="BO7" s="72"/>
    </row>
    <row r="8" spans="1:67" ht="18" customHeight="1" thickBot="1" x14ac:dyDescent="0.3">
      <c r="A8" s="234"/>
      <c r="B8" s="32"/>
      <c r="C8" s="38" t="s">
        <v>24</v>
      </c>
      <c r="D8" s="32"/>
      <c r="E8" s="127">
        <v>68662</v>
      </c>
      <c r="F8" s="127">
        <v>68597</v>
      </c>
      <c r="G8" s="132">
        <v>65004</v>
      </c>
      <c r="H8" s="132">
        <v>62666</v>
      </c>
      <c r="I8" s="127">
        <v>62066</v>
      </c>
      <c r="J8" s="127">
        <v>63000</v>
      </c>
      <c r="K8" s="127">
        <v>62474</v>
      </c>
      <c r="L8" s="127">
        <v>61422</v>
      </c>
      <c r="M8" s="127">
        <v>61285</v>
      </c>
      <c r="N8" s="127">
        <v>62268</v>
      </c>
      <c r="O8" s="127">
        <v>59620</v>
      </c>
      <c r="P8" s="127">
        <v>54743</v>
      </c>
      <c r="Q8" s="127">
        <v>54077</v>
      </c>
      <c r="R8" s="127">
        <v>52298</v>
      </c>
      <c r="S8" s="127">
        <v>50907</v>
      </c>
      <c r="T8" s="127">
        <f>'ISTAT 2016'!C36</f>
        <v>50269</v>
      </c>
      <c r="U8" s="127">
        <v>48632</v>
      </c>
      <c r="V8" s="127">
        <f t="shared" si="0"/>
        <v>1007990</v>
      </c>
      <c r="X8" s="242"/>
      <c r="Y8" s="63" t="s">
        <v>59</v>
      </c>
      <c r="Z8" s="64">
        <v>191</v>
      </c>
      <c r="AA8" s="65">
        <v>0.1517040896563227</v>
      </c>
      <c r="AB8" s="65">
        <v>0.1517040896563227</v>
      </c>
      <c r="AC8" s="66">
        <v>100</v>
      </c>
      <c r="AD8" s="55"/>
      <c r="AE8" s="242"/>
      <c r="AF8" s="63" t="s">
        <v>59</v>
      </c>
      <c r="AG8" s="64">
        <v>116</v>
      </c>
      <c r="AH8" s="65">
        <v>0.12622965090972402</v>
      </c>
      <c r="AI8" s="65">
        <v>0.12622965090972402</v>
      </c>
      <c r="AJ8" s="66">
        <v>100</v>
      </c>
      <c r="AK8" s="55"/>
      <c r="AL8" s="242"/>
      <c r="AM8" s="63" t="s">
        <v>59</v>
      </c>
      <c r="AN8" s="64">
        <v>5</v>
      </c>
      <c r="AO8" s="65">
        <v>3.9657360406091371E-2</v>
      </c>
      <c r="AP8" s="65">
        <v>3.9657360406091371E-2</v>
      </c>
      <c r="AQ8" s="66">
        <v>100</v>
      </c>
      <c r="AR8" s="55"/>
      <c r="AU8" s="255"/>
      <c r="AV8" s="80" t="s">
        <v>59</v>
      </c>
      <c r="AW8" s="81">
        <v>212</v>
      </c>
      <c r="AX8" s="82">
        <v>0.12146282492738011</v>
      </c>
      <c r="AY8" s="82">
        <v>0.12208465303771955</v>
      </c>
      <c r="AZ8" s="83">
        <v>100</v>
      </c>
      <c r="BA8" s="72"/>
      <c r="BB8" s="255"/>
      <c r="BC8" s="80" t="s">
        <v>59</v>
      </c>
      <c r="BD8" s="81">
        <v>134</v>
      </c>
      <c r="BE8" s="82">
        <v>7.6773672359759126E-2</v>
      </c>
      <c r="BF8" s="82">
        <v>0.10712030249494377</v>
      </c>
      <c r="BG8" s="83">
        <v>100</v>
      </c>
      <c r="BH8" s="72"/>
      <c r="BI8" s="255"/>
      <c r="BJ8" s="80" t="s">
        <v>59</v>
      </c>
      <c r="BK8" s="81">
        <v>5</v>
      </c>
      <c r="BL8" s="82">
        <v>2.8646892671551913E-3</v>
      </c>
      <c r="BM8" s="82">
        <v>2.9132436054302862E-2</v>
      </c>
      <c r="BN8" s="83">
        <v>100</v>
      </c>
      <c r="BO8" s="72"/>
    </row>
    <row r="9" spans="1:67" ht="14.4" thickBot="1" x14ac:dyDescent="0.3">
      <c r="A9" s="235" t="s">
        <v>19</v>
      </c>
      <c r="B9" s="32"/>
      <c r="C9" s="23" t="s">
        <v>23</v>
      </c>
      <c r="D9" s="32"/>
      <c r="E9" s="148">
        <v>838</v>
      </c>
      <c r="F9" s="148">
        <v>800</v>
      </c>
      <c r="G9" s="149">
        <v>760</v>
      </c>
      <c r="H9" s="149">
        <v>679</v>
      </c>
      <c r="I9" s="148">
        <v>617</v>
      </c>
      <c r="J9" s="148">
        <v>606</v>
      </c>
      <c r="K9" s="148">
        <v>471</v>
      </c>
      <c r="L9" s="148">
        <v>413</v>
      </c>
      <c r="M9" s="148">
        <v>317</v>
      </c>
      <c r="N9" s="148">
        <v>329</v>
      </c>
      <c r="O9" s="148">
        <v>310</v>
      </c>
      <c r="P9" s="148">
        <v>315</v>
      </c>
      <c r="Q9" s="148">
        <v>316</v>
      </c>
      <c r="R9" s="148">
        <v>270</v>
      </c>
      <c r="S9" s="126">
        <v>269</v>
      </c>
      <c r="T9" s="126">
        <f>'ISTAT 2016'!F20</f>
        <v>234</v>
      </c>
      <c r="U9" s="126">
        <v>257</v>
      </c>
      <c r="V9" s="126">
        <f t="shared" si="0"/>
        <v>7801</v>
      </c>
      <c r="X9" s="243"/>
      <c r="Y9" s="71" t="s">
        <v>52</v>
      </c>
      <c r="Z9" s="67">
        <v>125903</v>
      </c>
      <c r="AA9" s="68">
        <v>100</v>
      </c>
      <c r="AB9" s="68">
        <v>100</v>
      </c>
      <c r="AC9" s="69"/>
      <c r="AD9" s="55"/>
      <c r="AE9" s="243"/>
      <c r="AF9" s="71" t="s">
        <v>52</v>
      </c>
      <c r="AG9" s="67">
        <v>91896</v>
      </c>
      <c r="AH9" s="68">
        <v>100</v>
      </c>
      <c r="AI9" s="68">
        <v>100</v>
      </c>
      <c r="AJ9" s="69"/>
      <c r="AK9" s="55"/>
      <c r="AL9" s="243"/>
      <c r="AM9" s="71" t="s">
        <v>52</v>
      </c>
      <c r="AN9" s="67">
        <v>12608</v>
      </c>
      <c r="AO9" s="68">
        <v>100</v>
      </c>
      <c r="AP9" s="68">
        <v>100</v>
      </c>
      <c r="AQ9" s="69"/>
      <c r="AR9" s="55"/>
      <c r="AU9" s="255"/>
      <c r="AV9" s="80" t="s">
        <v>52</v>
      </c>
      <c r="AW9" s="81">
        <v>173650</v>
      </c>
      <c r="AX9" s="82">
        <v>99.490658248299795</v>
      </c>
      <c r="AY9" s="82">
        <v>100</v>
      </c>
      <c r="AZ9" s="84"/>
      <c r="BA9" s="72"/>
      <c r="BB9" s="255"/>
      <c r="BC9" s="80" t="s">
        <v>52</v>
      </c>
      <c r="BD9" s="81">
        <v>125093</v>
      </c>
      <c r="BE9" s="82">
        <v>71.670514899248886</v>
      </c>
      <c r="BF9" s="82">
        <v>100</v>
      </c>
      <c r="BG9" s="84"/>
      <c r="BH9" s="72"/>
      <c r="BI9" s="255"/>
      <c r="BJ9" s="80" t="s">
        <v>52</v>
      </c>
      <c r="BK9" s="81">
        <v>17163</v>
      </c>
      <c r="BL9" s="82">
        <v>9.8333323784369107</v>
      </c>
      <c r="BM9" s="82">
        <v>100</v>
      </c>
      <c r="BN9" s="84"/>
      <c r="BO9" s="72"/>
    </row>
    <row r="10" spans="1:67" ht="17.399999999999999" thickBot="1" x14ac:dyDescent="0.3">
      <c r="A10" s="234"/>
      <c r="B10" s="32"/>
      <c r="C10" s="38" t="s">
        <v>24</v>
      </c>
      <c r="D10" s="32"/>
      <c r="E10" s="127">
        <v>40495</v>
      </c>
      <c r="F10" s="127">
        <v>41521</v>
      </c>
      <c r="G10" s="127">
        <v>38665</v>
      </c>
      <c r="H10" s="127">
        <v>36205</v>
      </c>
      <c r="I10" s="127">
        <v>33234</v>
      </c>
      <c r="J10" s="127">
        <v>32736</v>
      </c>
      <c r="K10" s="127">
        <v>32979</v>
      </c>
      <c r="L10" s="127">
        <v>31536</v>
      </c>
      <c r="M10" s="127">
        <v>30764</v>
      </c>
      <c r="N10" s="127">
        <v>30560</v>
      </c>
      <c r="O10" s="127">
        <v>28967</v>
      </c>
      <c r="P10" s="127">
        <v>26350</v>
      </c>
      <c r="Q10" s="127">
        <v>25593</v>
      </c>
      <c r="R10" s="127">
        <v>24298</v>
      </c>
      <c r="S10" s="127">
        <v>23140</v>
      </c>
      <c r="T10" s="127">
        <f>'ISTAT 2016'!F36</f>
        <v>23202</v>
      </c>
      <c r="U10" s="127">
        <v>23326</v>
      </c>
      <c r="V10" s="127">
        <f t="shared" si="0"/>
        <v>523571</v>
      </c>
      <c r="AU10" s="85" t="s">
        <v>53</v>
      </c>
      <c r="AV10" s="80" t="s">
        <v>54</v>
      </c>
      <c r="AW10" s="81">
        <v>889</v>
      </c>
      <c r="AX10" s="82">
        <v>0.50934175170019313</v>
      </c>
      <c r="AY10" s="86"/>
      <c r="AZ10" s="84"/>
      <c r="BA10" s="72"/>
      <c r="BB10" s="85" t="s">
        <v>53</v>
      </c>
      <c r="BC10" s="80" t="s">
        <v>54</v>
      </c>
      <c r="BD10" s="81">
        <v>49446</v>
      </c>
      <c r="BE10" s="82">
        <v>28.329485100751121</v>
      </c>
      <c r="BF10" s="86"/>
      <c r="BG10" s="84"/>
      <c r="BH10" s="72"/>
      <c r="BI10" s="85" t="s">
        <v>53</v>
      </c>
      <c r="BJ10" s="80" t="s">
        <v>54</v>
      </c>
      <c r="BK10" s="81">
        <v>157376</v>
      </c>
      <c r="BL10" s="82">
        <v>90.166667621563093</v>
      </c>
      <c r="BM10" s="86"/>
      <c r="BN10" s="84"/>
      <c r="BO10" s="72"/>
    </row>
    <row r="11" spans="1:67" ht="14.4" thickBot="1" x14ac:dyDescent="0.3">
      <c r="A11" s="235" t="s">
        <v>20</v>
      </c>
      <c r="B11" s="32"/>
      <c r="C11" s="23" t="s">
        <v>23</v>
      </c>
      <c r="D11" s="32"/>
      <c r="E11" s="148">
        <v>711</v>
      </c>
      <c r="F11" s="148">
        <v>674</v>
      </c>
      <c r="G11" s="148">
        <v>660</v>
      </c>
      <c r="H11" s="148">
        <v>578</v>
      </c>
      <c r="I11" s="148">
        <v>535</v>
      </c>
      <c r="J11" s="148">
        <v>563</v>
      </c>
      <c r="K11" s="148">
        <v>397</v>
      </c>
      <c r="L11" s="148">
        <v>373</v>
      </c>
      <c r="M11" s="148">
        <v>322</v>
      </c>
      <c r="N11" s="148">
        <v>315</v>
      </c>
      <c r="O11" s="148">
        <v>284</v>
      </c>
      <c r="P11" s="148">
        <v>257</v>
      </c>
      <c r="Q11" s="148">
        <v>242</v>
      </c>
      <c r="R11" s="148">
        <v>256</v>
      </c>
      <c r="S11" s="126">
        <v>208</v>
      </c>
      <c r="T11" s="126">
        <f>'ISTAT 2016'!G20</f>
        <v>218</v>
      </c>
      <c r="U11" s="126">
        <v>202</v>
      </c>
      <c r="V11" s="126">
        <f t="shared" si="0"/>
        <v>6795</v>
      </c>
      <c r="X11" s="244" t="s">
        <v>65</v>
      </c>
      <c r="Y11" s="245"/>
      <c r="Z11" s="245"/>
      <c r="AA11" s="245"/>
      <c r="AB11" s="245"/>
      <c r="AC11" s="245"/>
      <c r="AD11" s="55"/>
      <c r="AE11" s="244" t="s">
        <v>66</v>
      </c>
      <c r="AF11" s="245"/>
      <c r="AG11" s="245"/>
      <c r="AH11" s="245"/>
      <c r="AI11" s="245"/>
      <c r="AJ11" s="245"/>
      <c r="AK11" s="55"/>
      <c r="AL11" s="244" t="s">
        <v>67</v>
      </c>
      <c r="AM11" s="245"/>
      <c r="AN11" s="245"/>
      <c r="AO11" s="245"/>
      <c r="AP11" s="245"/>
      <c r="AQ11" s="245"/>
      <c r="AR11" s="55"/>
      <c r="AU11" s="256" t="s">
        <v>52</v>
      </c>
      <c r="AV11" s="249"/>
      <c r="AW11" s="87">
        <v>174539</v>
      </c>
      <c r="AX11" s="88">
        <v>100</v>
      </c>
      <c r="AY11" s="89"/>
      <c r="AZ11" s="90"/>
      <c r="BA11" s="72"/>
      <c r="BB11" s="256" t="s">
        <v>52</v>
      </c>
      <c r="BC11" s="249"/>
      <c r="BD11" s="87">
        <v>174539</v>
      </c>
      <c r="BE11" s="88">
        <v>100</v>
      </c>
      <c r="BF11" s="89"/>
      <c r="BG11" s="90"/>
      <c r="BH11" s="72"/>
      <c r="BI11" s="256" t="s">
        <v>52</v>
      </c>
      <c r="BJ11" s="249"/>
      <c r="BK11" s="87">
        <v>174539</v>
      </c>
      <c r="BL11" s="88">
        <v>100</v>
      </c>
      <c r="BM11" s="89"/>
      <c r="BN11" s="90"/>
      <c r="BO11" s="72"/>
    </row>
    <row r="12" spans="1:67" ht="18.600000000000001" thickBot="1" x14ac:dyDescent="0.3">
      <c r="A12" s="234"/>
      <c r="B12" s="32"/>
      <c r="C12" s="38" t="s">
        <v>24</v>
      </c>
      <c r="D12" s="32"/>
      <c r="E12" s="127">
        <v>56733</v>
      </c>
      <c r="F12" s="127">
        <v>57173</v>
      </c>
      <c r="G12" s="127">
        <v>52929</v>
      </c>
      <c r="H12" s="127">
        <v>50109</v>
      </c>
      <c r="I12" s="127">
        <v>45718</v>
      </c>
      <c r="J12" s="127">
        <v>45744</v>
      </c>
      <c r="K12" s="127">
        <v>46109</v>
      </c>
      <c r="L12" s="127">
        <v>44296</v>
      </c>
      <c r="M12" s="127">
        <v>44083</v>
      </c>
      <c r="N12" s="127">
        <v>44057</v>
      </c>
      <c r="O12" s="127">
        <v>42031</v>
      </c>
      <c r="P12" s="127">
        <v>38588</v>
      </c>
      <c r="Q12" s="127">
        <v>37746</v>
      </c>
      <c r="R12" s="127">
        <v>36812</v>
      </c>
      <c r="S12" s="127">
        <v>35206</v>
      </c>
      <c r="T12" s="127">
        <f>'ISTAT 2016'!G36</f>
        <v>35441</v>
      </c>
      <c r="U12" s="127">
        <v>33904</v>
      </c>
      <c r="V12" s="127">
        <f t="shared" si="0"/>
        <v>746679</v>
      </c>
      <c r="X12" s="239" t="s">
        <v>44</v>
      </c>
      <c r="Y12" s="240"/>
      <c r="Z12" s="56" t="s">
        <v>45</v>
      </c>
      <c r="AA12" s="57" t="s">
        <v>46</v>
      </c>
      <c r="AB12" s="57" t="s">
        <v>47</v>
      </c>
      <c r="AC12" s="58" t="s">
        <v>48</v>
      </c>
      <c r="AD12" s="55"/>
      <c r="AE12" s="239" t="s">
        <v>44</v>
      </c>
      <c r="AF12" s="240"/>
      <c r="AG12" s="56" t="s">
        <v>45</v>
      </c>
      <c r="AH12" s="57" t="s">
        <v>46</v>
      </c>
      <c r="AI12" s="57" t="s">
        <v>47</v>
      </c>
      <c r="AJ12" s="58" t="s">
        <v>48</v>
      </c>
      <c r="AK12" s="55"/>
      <c r="AL12" s="239" t="s">
        <v>44</v>
      </c>
      <c r="AM12" s="240"/>
      <c r="AN12" s="56" t="s">
        <v>45</v>
      </c>
      <c r="AO12" s="57" t="s">
        <v>46</v>
      </c>
      <c r="AP12" s="57" t="s">
        <v>47</v>
      </c>
      <c r="AQ12" s="58" t="s">
        <v>48</v>
      </c>
      <c r="AR12" s="55"/>
    </row>
    <row r="13" spans="1:67" ht="14.4" thickBot="1" x14ac:dyDescent="0.3">
      <c r="A13" s="235" t="s">
        <v>21</v>
      </c>
      <c r="B13" s="32"/>
      <c r="C13" s="23" t="s">
        <v>23</v>
      </c>
      <c r="D13" s="32"/>
      <c r="E13" s="148">
        <v>652</v>
      </c>
      <c r="F13" s="148">
        <v>781</v>
      </c>
      <c r="G13" s="148">
        <v>579</v>
      </c>
      <c r="H13" s="148">
        <v>553</v>
      </c>
      <c r="I13" s="148">
        <v>475</v>
      </c>
      <c r="J13" s="148">
        <v>446</v>
      </c>
      <c r="K13" s="148">
        <v>371</v>
      </c>
      <c r="L13" s="148">
        <v>393</v>
      </c>
      <c r="M13" s="148">
        <v>376</v>
      </c>
      <c r="N13" s="148">
        <v>396</v>
      </c>
      <c r="O13" s="148">
        <v>333</v>
      </c>
      <c r="P13" s="148">
        <v>364</v>
      </c>
      <c r="Q13" s="148">
        <v>351</v>
      </c>
      <c r="R13" s="148">
        <v>356</v>
      </c>
      <c r="S13" s="126">
        <f>Z50+Z59</f>
        <v>387</v>
      </c>
      <c r="T13" s="126">
        <f>'ISTAT 2016'!J20</f>
        <v>363</v>
      </c>
      <c r="U13" s="126">
        <f>'Dati 2017 spss'!BE3+'Dati 2017 spss'!BE13</f>
        <v>382</v>
      </c>
      <c r="V13" s="126">
        <f t="shared" si="0"/>
        <v>7558</v>
      </c>
      <c r="X13" s="241" t="s">
        <v>49</v>
      </c>
      <c r="Y13" s="59" t="s">
        <v>56</v>
      </c>
      <c r="Z13" s="60">
        <v>22777</v>
      </c>
      <c r="AA13" s="61">
        <v>47.703520640040217</v>
      </c>
      <c r="AB13" s="61">
        <v>47.703520640040217</v>
      </c>
      <c r="AC13" s="62">
        <v>47.703520640040217</v>
      </c>
      <c r="AD13" s="55"/>
      <c r="AE13" s="241" t="s">
        <v>49</v>
      </c>
      <c r="AF13" s="59" t="s">
        <v>56</v>
      </c>
      <c r="AG13" s="60">
        <v>9539</v>
      </c>
      <c r="AH13" s="61">
        <v>28.73452420399434</v>
      </c>
      <c r="AI13" s="61">
        <v>28.73452420399434</v>
      </c>
      <c r="AJ13" s="62">
        <v>28.73452420399434</v>
      </c>
      <c r="AK13" s="55"/>
      <c r="AL13" s="241" t="s">
        <v>49</v>
      </c>
      <c r="AM13" s="59" t="s">
        <v>56</v>
      </c>
      <c r="AN13" s="60">
        <v>2455</v>
      </c>
      <c r="AO13" s="61">
        <v>53.896816684961578</v>
      </c>
      <c r="AP13" s="61">
        <v>53.896816684961578</v>
      </c>
      <c r="AQ13" s="62">
        <v>53.896816684961578</v>
      </c>
      <c r="AR13" s="55"/>
      <c r="AW13" s="91">
        <f>AW7+AW8+BD7+BD8+BK7+BK8</f>
        <v>2332</v>
      </c>
    </row>
    <row r="14" spans="1:67" ht="14.4" thickBot="1" x14ac:dyDescent="0.3">
      <c r="A14" s="234"/>
      <c r="B14" s="32"/>
      <c r="C14" s="38" t="s">
        <v>24</v>
      </c>
      <c r="D14" s="32"/>
      <c r="E14" s="127">
        <v>10748</v>
      </c>
      <c r="F14" s="127">
        <v>10556</v>
      </c>
      <c r="G14" s="127">
        <v>10219</v>
      </c>
      <c r="H14" s="127">
        <v>10212</v>
      </c>
      <c r="I14" s="127">
        <v>9681</v>
      </c>
      <c r="J14" s="127">
        <v>9830</v>
      </c>
      <c r="K14" s="127">
        <v>9440</v>
      </c>
      <c r="L14" s="127">
        <v>9498</v>
      </c>
      <c r="M14" s="127">
        <v>9104</v>
      </c>
      <c r="N14" s="127">
        <v>9677</v>
      </c>
      <c r="O14" s="127">
        <v>9511</v>
      </c>
      <c r="P14" s="127">
        <v>9640</v>
      </c>
      <c r="Q14" s="127">
        <v>9818</v>
      </c>
      <c r="R14" s="127">
        <v>9878</v>
      </c>
      <c r="S14" s="127">
        <f>AF50+AF59+AF68+AF78</f>
        <v>9484</v>
      </c>
      <c r="T14" s="127">
        <f>'ISTAT 2016'!J36</f>
        <v>9683</v>
      </c>
      <c r="U14" s="127">
        <f>'Dati 2017 spss'!BE33+'Dati 2017 spss'!BE42+'Dati 2017 spss'!BE52+'Dati 2017 spss'!BE62</f>
        <v>9788</v>
      </c>
      <c r="V14" s="127">
        <f t="shared" si="0"/>
        <v>166767</v>
      </c>
      <c r="X14" s="242"/>
      <c r="Y14" s="63" t="s">
        <v>57</v>
      </c>
      <c r="Z14" s="64">
        <v>24816</v>
      </c>
      <c r="AA14" s="65">
        <v>51.973946007078972</v>
      </c>
      <c r="AB14" s="65">
        <v>51.973946007078972</v>
      </c>
      <c r="AC14" s="66">
        <v>99.677466647119189</v>
      </c>
      <c r="AD14" s="55"/>
      <c r="AE14" s="242"/>
      <c r="AF14" s="63" t="s">
        <v>57</v>
      </c>
      <c r="AG14" s="64">
        <v>23569</v>
      </c>
      <c r="AH14" s="65">
        <v>70.997379281260351</v>
      </c>
      <c r="AI14" s="65">
        <v>70.997379281260351</v>
      </c>
      <c r="AJ14" s="66">
        <v>99.731903485254691</v>
      </c>
      <c r="AK14" s="55"/>
      <c r="AL14" s="242"/>
      <c r="AM14" s="63" t="s">
        <v>57</v>
      </c>
      <c r="AN14" s="64">
        <v>2098</v>
      </c>
      <c r="AO14" s="65">
        <v>46.059275521405056</v>
      </c>
      <c r="AP14" s="65">
        <v>46.059275521405056</v>
      </c>
      <c r="AQ14" s="66">
        <v>99.956092206366634</v>
      </c>
      <c r="AR14" s="55"/>
      <c r="AW14" s="92">
        <f>S5+S7</f>
        <v>2349</v>
      </c>
      <c r="AX14" s="44" t="s">
        <v>68</v>
      </c>
    </row>
    <row r="15" spans="1:67" ht="16.8" x14ac:dyDescent="0.25">
      <c r="A15" s="235" t="s">
        <v>22</v>
      </c>
      <c r="B15" s="32"/>
      <c r="C15" s="23" t="s">
        <v>23</v>
      </c>
      <c r="D15" s="32"/>
      <c r="E15" s="148">
        <v>380</v>
      </c>
      <c r="F15" s="148">
        <v>445</v>
      </c>
      <c r="G15" s="148">
        <v>292</v>
      </c>
      <c r="H15" s="148">
        <v>257</v>
      </c>
      <c r="I15" s="148">
        <v>311</v>
      </c>
      <c r="J15" s="148">
        <v>312</v>
      </c>
      <c r="K15" s="148">
        <v>256</v>
      </c>
      <c r="L15" s="148">
        <v>255</v>
      </c>
      <c r="M15" s="148">
        <v>291</v>
      </c>
      <c r="N15" s="148">
        <v>225</v>
      </c>
      <c r="O15" s="148">
        <v>256</v>
      </c>
      <c r="P15" s="148">
        <v>212</v>
      </c>
      <c r="Q15" s="148">
        <v>200</v>
      </c>
      <c r="R15" s="148">
        <v>222</v>
      </c>
      <c r="S15" s="126">
        <f>Z51+Z60</f>
        <v>215</v>
      </c>
      <c r="T15" s="126">
        <f>'ISTAT 2016'!K20</f>
        <v>207</v>
      </c>
      <c r="U15" s="126">
        <f>'Dati 2017 spss'!BE4+'Dati 2017 spss'!BE14</f>
        <v>218</v>
      </c>
      <c r="V15" s="126">
        <f t="shared" si="0"/>
        <v>4554</v>
      </c>
      <c r="X15" s="242"/>
      <c r="Y15" s="63" t="s">
        <v>58</v>
      </c>
      <c r="Z15" s="64">
        <v>133</v>
      </c>
      <c r="AA15" s="65">
        <v>0.2785515320334262</v>
      </c>
      <c r="AB15" s="65">
        <v>0.2785515320334262</v>
      </c>
      <c r="AC15" s="66">
        <v>99.956018179152622</v>
      </c>
      <c r="AD15" s="55"/>
      <c r="AE15" s="242"/>
      <c r="AF15" s="63" t="s">
        <v>58</v>
      </c>
      <c r="AG15" s="64">
        <v>71</v>
      </c>
      <c r="AH15" s="65">
        <v>0.21387474771816731</v>
      </c>
      <c r="AI15" s="65">
        <v>0.21387474771816731</v>
      </c>
      <c r="AJ15" s="66">
        <v>99.945778232972856</v>
      </c>
      <c r="AK15" s="55"/>
      <c r="AL15" s="242"/>
      <c r="AM15" s="63" t="s">
        <v>58</v>
      </c>
      <c r="AN15" s="64">
        <v>2</v>
      </c>
      <c r="AO15" s="65">
        <v>4.390779363336992E-2</v>
      </c>
      <c r="AP15" s="65">
        <v>4.390779363336992E-2</v>
      </c>
      <c r="AQ15" s="66">
        <v>100</v>
      </c>
      <c r="AR15" s="55"/>
    </row>
    <row r="16" spans="1:67" ht="18.600000000000001" customHeight="1" thickBot="1" x14ac:dyDescent="0.3">
      <c r="A16" s="234"/>
      <c r="B16" s="36"/>
      <c r="C16" s="38" t="s">
        <v>24</v>
      </c>
      <c r="D16" s="36"/>
      <c r="E16" s="127">
        <v>10163</v>
      </c>
      <c r="F16" s="127">
        <v>10030</v>
      </c>
      <c r="G16" s="127">
        <v>9340</v>
      </c>
      <c r="H16" s="127">
        <v>9749</v>
      </c>
      <c r="I16" s="127">
        <v>10694</v>
      </c>
      <c r="J16" s="127">
        <v>11232</v>
      </c>
      <c r="K16" s="127">
        <v>11085</v>
      </c>
      <c r="L16" s="127">
        <v>11142</v>
      </c>
      <c r="M16" s="127">
        <v>11222</v>
      </c>
      <c r="N16" s="127">
        <v>11932</v>
      </c>
      <c r="O16" s="127">
        <v>11592</v>
      </c>
      <c r="P16" s="127">
        <v>11259</v>
      </c>
      <c r="Q16" s="127">
        <v>11439</v>
      </c>
      <c r="R16" s="127">
        <v>11929</v>
      </c>
      <c r="S16" s="127">
        <f>AF51+AF60+AF69+AF79</f>
        <v>11027</v>
      </c>
      <c r="T16" s="127">
        <f>'ISTAT 2016'!K36</f>
        <v>11472</v>
      </c>
      <c r="U16" s="127">
        <f>'Dati 2017 spss'!BE34+'Dati 2017 spss'!BE43+'Dati 2017 spss'!BE53+'Dati 2017 spss'!BE63</f>
        <v>11337</v>
      </c>
      <c r="V16" s="127">
        <f t="shared" si="0"/>
        <v>186644</v>
      </c>
      <c r="X16" s="242"/>
      <c r="Y16" s="63" t="s">
        <v>59</v>
      </c>
      <c r="Z16" s="64">
        <v>21</v>
      </c>
      <c r="AA16" s="65">
        <v>4.3981820847383085E-2</v>
      </c>
      <c r="AB16" s="65">
        <v>4.3981820847383085E-2</v>
      </c>
      <c r="AC16" s="66">
        <v>100</v>
      </c>
      <c r="AD16" s="55"/>
      <c r="AE16" s="242"/>
      <c r="AF16" s="63" t="s">
        <v>59</v>
      </c>
      <c r="AG16" s="64">
        <v>18</v>
      </c>
      <c r="AH16" s="65">
        <v>5.4221767027141009E-2</v>
      </c>
      <c r="AI16" s="65">
        <v>5.4221767027141009E-2</v>
      </c>
      <c r="AJ16" s="66">
        <v>100</v>
      </c>
      <c r="AK16" s="55"/>
      <c r="AL16" s="243"/>
      <c r="AM16" s="71" t="s">
        <v>52</v>
      </c>
      <c r="AN16" s="67">
        <v>4555</v>
      </c>
      <c r="AO16" s="68">
        <v>100</v>
      </c>
      <c r="AP16" s="68">
        <v>100</v>
      </c>
      <c r="AQ16" s="69"/>
      <c r="AR16" s="55"/>
    </row>
    <row r="17" spans="1:54" x14ac:dyDescent="0.25">
      <c r="A17" s="228" t="s">
        <v>25</v>
      </c>
      <c r="B17" s="32"/>
      <c r="C17" s="23" t="s">
        <v>23</v>
      </c>
      <c r="D17" s="32"/>
      <c r="E17" s="132">
        <v>5342</v>
      </c>
      <c r="F17" s="132">
        <v>5402</v>
      </c>
      <c r="G17" s="132">
        <v>5154</v>
      </c>
      <c r="H17" s="132">
        <v>4877</v>
      </c>
      <c r="I17" s="132">
        <v>4575</v>
      </c>
      <c r="J17" s="132">
        <v>4392</v>
      </c>
      <c r="K17" s="132">
        <v>4126</v>
      </c>
      <c r="L17" s="132">
        <v>3766</v>
      </c>
      <c r="M17" s="132">
        <v>3311</v>
      </c>
      <c r="N17" s="132">
        <v>3268</v>
      </c>
      <c r="O17" s="132">
        <v>3005</v>
      </c>
      <c r="P17" s="132">
        <v>3015</v>
      </c>
      <c r="Q17" s="132">
        <v>2703</v>
      </c>
      <c r="R17" s="132">
        <v>2662</v>
      </c>
      <c r="S17" s="132">
        <f t="shared" ref="S17:T20" si="1">S5+S9+S13</f>
        <v>2759</v>
      </c>
      <c r="T17" s="132">
        <f t="shared" si="1"/>
        <v>2619</v>
      </c>
      <c r="U17" s="132">
        <f t="shared" ref="U17" si="2">U5+U9+U13</f>
        <v>2709</v>
      </c>
      <c r="V17" s="124">
        <f t="shared" si="0"/>
        <v>63685</v>
      </c>
      <c r="W17" s="92"/>
    </row>
    <row r="18" spans="1:54" ht="14.4" thickBot="1" x14ac:dyDescent="0.3">
      <c r="A18" s="229"/>
      <c r="B18" s="32"/>
      <c r="C18" s="38" t="s">
        <v>24</v>
      </c>
      <c r="D18" s="32"/>
      <c r="E18" s="127">
        <v>237728</v>
      </c>
      <c r="F18" s="127">
        <v>242692</v>
      </c>
      <c r="G18" s="127">
        <v>229202</v>
      </c>
      <c r="H18" s="127">
        <v>220655</v>
      </c>
      <c r="I18" s="127">
        <v>216380</v>
      </c>
      <c r="J18" s="127">
        <v>212979</v>
      </c>
      <c r="K18" s="127">
        <v>206182</v>
      </c>
      <c r="L18" s="127">
        <v>193879</v>
      </c>
      <c r="M18" s="127">
        <v>190668</v>
      </c>
      <c r="N18" s="127">
        <v>186463</v>
      </c>
      <c r="O18" s="127">
        <v>178776</v>
      </c>
      <c r="P18" s="127">
        <v>162274</v>
      </c>
      <c r="Q18" s="127">
        <v>154831</v>
      </c>
      <c r="R18" s="127">
        <v>150108</v>
      </c>
      <c r="S18" s="127">
        <f t="shared" si="1"/>
        <v>149780</v>
      </c>
      <c r="T18" s="127">
        <f t="shared" si="1"/>
        <v>151993</v>
      </c>
      <c r="U18" s="127">
        <f t="shared" ref="U18" si="3">U6+U10+U14</f>
        <v>152877</v>
      </c>
      <c r="V18" s="125">
        <f t="shared" si="0"/>
        <v>3237467</v>
      </c>
    </row>
    <row r="19" spans="1:54" x14ac:dyDescent="0.25">
      <c r="A19" s="228" t="s">
        <v>26</v>
      </c>
      <c r="B19" s="32"/>
      <c r="C19" s="23" t="s">
        <v>23</v>
      </c>
      <c r="D19" s="32"/>
      <c r="E19" s="132">
        <v>1754</v>
      </c>
      <c r="F19" s="132">
        <v>1578</v>
      </c>
      <c r="G19" s="132">
        <v>1409</v>
      </c>
      <c r="H19" s="132">
        <v>1245</v>
      </c>
      <c r="I19" s="132">
        <v>1243</v>
      </c>
      <c r="J19" s="132">
        <v>1277</v>
      </c>
      <c r="K19" s="132">
        <v>1005</v>
      </c>
      <c r="L19" s="148">
        <v>965</v>
      </c>
      <c r="M19" s="148">
        <v>926</v>
      </c>
      <c r="N19" s="148">
        <v>846</v>
      </c>
      <c r="O19" s="148">
        <v>855</v>
      </c>
      <c r="P19" s="148">
        <v>738</v>
      </c>
      <c r="Q19" s="148">
        <v>698</v>
      </c>
      <c r="R19" s="148">
        <v>719</v>
      </c>
      <c r="S19" s="132">
        <f t="shared" si="1"/>
        <v>669</v>
      </c>
      <c r="T19" s="132">
        <f t="shared" si="1"/>
        <v>664</v>
      </c>
      <c r="U19" s="132">
        <f t="shared" ref="U19" si="4">U7+U11+U15</f>
        <v>669</v>
      </c>
      <c r="V19" s="124">
        <f t="shared" si="0"/>
        <v>17260</v>
      </c>
    </row>
    <row r="20" spans="1:54" ht="14.4" thickBot="1" x14ac:dyDescent="0.3">
      <c r="A20" s="229"/>
      <c r="B20" s="32"/>
      <c r="C20" s="38" t="s">
        <v>24</v>
      </c>
      <c r="D20" s="32"/>
      <c r="E20" s="127">
        <v>135558</v>
      </c>
      <c r="F20" s="127">
        <v>135800</v>
      </c>
      <c r="G20" s="127">
        <v>127273</v>
      </c>
      <c r="H20" s="127">
        <v>122524</v>
      </c>
      <c r="I20" s="127">
        <v>118478</v>
      </c>
      <c r="J20" s="127">
        <v>119976</v>
      </c>
      <c r="K20" s="127">
        <v>119668</v>
      </c>
      <c r="L20" s="127">
        <v>116860</v>
      </c>
      <c r="M20" s="127">
        <v>116590</v>
      </c>
      <c r="N20" s="127">
        <v>118257</v>
      </c>
      <c r="O20" s="127">
        <v>113243</v>
      </c>
      <c r="P20" s="127">
        <v>104590</v>
      </c>
      <c r="Q20" s="127">
        <v>103262</v>
      </c>
      <c r="R20" s="127">
        <v>101039</v>
      </c>
      <c r="S20" s="127">
        <f t="shared" si="1"/>
        <v>97140</v>
      </c>
      <c r="T20" s="127">
        <f t="shared" si="1"/>
        <v>97182</v>
      </c>
      <c r="U20" s="127">
        <f t="shared" ref="U20" si="5">U8+U12+U16</f>
        <v>93873</v>
      </c>
      <c r="V20" s="125">
        <f t="shared" si="0"/>
        <v>1941313</v>
      </c>
      <c r="AV20" s="104" t="s">
        <v>78</v>
      </c>
      <c r="AW20" s="105"/>
      <c r="AX20" s="105"/>
      <c r="AZ20" s="104" t="s">
        <v>78</v>
      </c>
      <c r="BA20" s="105"/>
      <c r="BB20" s="105"/>
    </row>
    <row r="21" spans="1:54" ht="14.4" thickBot="1" x14ac:dyDescent="0.3">
      <c r="A21" s="228" t="s">
        <v>52</v>
      </c>
      <c r="B21" s="32"/>
      <c r="C21" s="23" t="s">
        <v>23</v>
      </c>
      <c r="D21" s="32"/>
      <c r="E21" s="124">
        <v>7096</v>
      </c>
      <c r="F21" s="124">
        <v>6980</v>
      </c>
      <c r="G21" s="124">
        <v>6563</v>
      </c>
      <c r="H21" s="124">
        <v>6122</v>
      </c>
      <c r="I21" s="124">
        <v>5818</v>
      </c>
      <c r="J21" s="124">
        <v>5669</v>
      </c>
      <c r="K21" s="124">
        <v>5131</v>
      </c>
      <c r="L21" s="124">
        <v>4731</v>
      </c>
      <c r="M21" s="124">
        <v>4237</v>
      </c>
      <c r="N21" s="124">
        <v>4114</v>
      </c>
      <c r="O21" s="124">
        <v>3860</v>
      </c>
      <c r="P21" s="124">
        <v>3753</v>
      </c>
      <c r="Q21" s="124">
        <v>3401</v>
      </c>
      <c r="R21" s="124">
        <v>3381</v>
      </c>
      <c r="S21" s="124">
        <f t="shared" ref="S21:U22" si="6">S17+S19</f>
        <v>3428</v>
      </c>
      <c r="T21" s="124">
        <f t="shared" si="6"/>
        <v>3283</v>
      </c>
      <c r="U21" s="124">
        <f t="shared" si="6"/>
        <v>3378</v>
      </c>
      <c r="V21" s="124">
        <f t="shared" si="0"/>
        <v>80945</v>
      </c>
      <c r="X21" s="236" t="s">
        <v>69</v>
      </c>
      <c r="Y21" s="237"/>
      <c r="Z21" s="237"/>
      <c r="AA21" s="237"/>
      <c r="AB21" s="237"/>
      <c r="AD21" s="236" t="s">
        <v>74</v>
      </c>
      <c r="AE21" s="237"/>
      <c r="AF21" s="237"/>
      <c r="AG21" s="237"/>
      <c r="AH21" s="237"/>
      <c r="AJ21" s="236" t="s">
        <v>74</v>
      </c>
      <c r="AK21" s="237"/>
      <c r="AL21" s="237"/>
      <c r="AM21" s="237"/>
      <c r="AN21" s="237"/>
      <c r="AP21" s="236" t="s">
        <v>74</v>
      </c>
      <c r="AQ21" s="237"/>
      <c r="AR21" s="237"/>
      <c r="AS21" s="237"/>
      <c r="AT21" s="237"/>
      <c r="AV21" s="258" t="s">
        <v>79</v>
      </c>
      <c r="AW21" s="259"/>
      <c r="AX21" s="259"/>
      <c r="AZ21" s="258" t="s">
        <v>81</v>
      </c>
      <c r="BA21" s="259"/>
      <c r="BB21" s="259"/>
    </row>
    <row r="22" spans="1:54" ht="14.4" thickBot="1" x14ac:dyDescent="0.3">
      <c r="A22" s="229"/>
      <c r="B22" s="36"/>
      <c r="C22" s="38" t="s">
        <v>24</v>
      </c>
      <c r="D22" s="36"/>
      <c r="E22" s="125">
        <v>373286</v>
      </c>
      <c r="F22" s="125">
        <v>378492</v>
      </c>
      <c r="G22" s="125">
        <v>356475</v>
      </c>
      <c r="H22" s="125">
        <v>343179</v>
      </c>
      <c r="I22" s="125">
        <v>334858</v>
      </c>
      <c r="J22" s="125">
        <v>332955</v>
      </c>
      <c r="K22" s="125">
        <v>325850</v>
      </c>
      <c r="L22" s="125">
        <v>310739</v>
      </c>
      <c r="M22" s="125">
        <v>307258</v>
      </c>
      <c r="N22" s="125">
        <v>304720</v>
      </c>
      <c r="O22" s="125">
        <v>292019</v>
      </c>
      <c r="P22" s="125">
        <v>266864</v>
      </c>
      <c r="Q22" s="125">
        <v>258093</v>
      </c>
      <c r="R22" s="125">
        <v>251147</v>
      </c>
      <c r="S22" s="125">
        <f t="shared" si="6"/>
        <v>246920</v>
      </c>
      <c r="T22" s="125">
        <f t="shared" si="6"/>
        <v>249175</v>
      </c>
      <c r="U22" s="125">
        <f t="shared" si="6"/>
        <v>246750</v>
      </c>
      <c r="V22" s="125">
        <f t="shared" si="0"/>
        <v>5178780</v>
      </c>
      <c r="X22" s="238" t="s">
        <v>70</v>
      </c>
      <c r="Y22" s="237"/>
      <c r="Z22" s="237"/>
      <c r="AA22" s="237"/>
      <c r="AB22" s="237"/>
      <c r="AD22" s="238" t="s">
        <v>70</v>
      </c>
      <c r="AE22" s="237"/>
      <c r="AF22" s="237"/>
      <c r="AG22" s="237"/>
      <c r="AH22" s="237"/>
      <c r="AJ22" s="238" t="s">
        <v>70</v>
      </c>
      <c r="AK22" s="237"/>
      <c r="AL22" s="237"/>
      <c r="AM22" s="237"/>
      <c r="AN22" s="237"/>
      <c r="AP22" s="238" t="s">
        <v>70</v>
      </c>
      <c r="AQ22" s="237"/>
      <c r="AR22" s="237"/>
      <c r="AS22" s="237"/>
      <c r="AT22" s="237"/>
      <c r="AV22" s="260" t="s">
        <v>80</v>
      </c>
      <c r="AW22" s="76" t="s">
        <v>49</v>
      </c>
      <c r="AX22" s="101">
        <v>4</v>
      </c>
      <c r="AZ22" s="260" t="s">
        <v>80</v>
      </c>
      <c r="BA22" s="76" t="s">
        <v>49</v>
      </c>
      <c r="BB22" s="101">
        <v>3</v>
      </c>
    </row>
    <row r="23" spans="1:54" ht="15" thickBot="1" x14ac:dyDescent="0.3">
      <c r="A23" s="30" t="s">
        <v>117</v>
      </c>
      <c r="B23" s="47"/>
      <c r="C23" s="47"/>
      <c r="D23" s="47"/>
      <c r="E23" s="48"/>
      <c r="F23" s="48"/>
      <c r="G23" s="48"/>
      <c r="H23" s="48"/>
      <c r="I23" s="48"/>
      <c r="J23" s="49"/>
      <c r="K23" s="49"/>
      <c r="L23" s="49"/>
      <c r="M23" s="49"/>
      <c r="N23" s="49"/>
      <c r="O23" s="48"/>
      <c r="P23" s="48"/>
      <c r="Q23" s="48"/>
      <c r="R23" s="48"/>
      <c r="S23" s="48"/>
      <c r="T23" s="48"/>
      <c r="U23" s="48"/>
      <c r="V23" s="48"/>
      <c r="X23" s="246" t="s">
        <v>44</v>
      </c>
      <c r="Y23" s="247"/>
      <c r="Z23" s="250" t="s">
        <v>71</v>
      </c>
      <c r="AA23" s="251"/>
      <c r="AB23" s="252" t="s">
        <v>52</v>
      </c>
      <c r="AD23" s="246" t="s">
        <v>44</v>
      </c>
      <c r="AE23" s="247"/>
      <c r="AF23" s="250" t="s">
        <v>75</v>
      </c>
      <c r="AG23" s="251"/>
      <c r="AH23" s="252" t="s">
        <v>52</v>
      </c>
      <c r="AJ23" s="246" t="s">
        <v>44</v>
      </c>
      <c r="AK23" s="247"/>
      <c r="AL23" s="250" t="s">
        <v>75</v>
      </c>
      <c r="AM23" s="251"/>
      <c r="AN23" s="252" t="s">
        <v>52</v>
      </c>
      <c r="AP23" s="246" t="s">
        <v>44</v>
      </c>
      <c r="AQ23" s="247"/>
      <c r="AR23" s="250" t="s">
        <v>75</v>
      </c>
      <c r="AS23" s="251"/>
      <c r="AT23" s="252" t="s">
        <v>52</v>
      </c>
      <c r="AV23" s="248"/>
      <c r="AW23" s="102" t="s">
        <v>53</v>
      </c>
      <c r="AX23" s="103">
        <v>0</v>
      </c>
      <c r="AZ23" s="248"/>
      <c r="BA23" s="102" t="s">
        <v>53</v>
      </c>
      <c r="BB23" s="103">
        <v>0</v>
      </c>
    </row>
    <row r="24" spans="1:54" ht="14.4" thickBot="1" x14ac:dyDescent="0.3">
      <c r="A24" s="47"/>
      <c r="B24" s="47"/>
      <c r="C24" s="47"/>
      <c r="D24" s="47"/>
      <c r="E24" s="5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X24" s="248"/>
      <c r="Y24" s="249"/>
      <c r="Z24" s="93" t="s">
        <v>50</v>
      </c>
      <c r="AA24" s="94" t="s">
        <v>51</v>
      </c>
      <c r="AB24" s="253"/>
      <c r="AD24" s="248"/>
      <c r="AE24" s="249"/>
      <c r="AF24" s="93" t="s">
        <v>50</v>
      </c>
      <c r="AG24" s="94" t="s">
        <v>51</v>
      </c>
      <c r="AH24" s="253"/>
      <c r="AJ24" s="248"/>
      <c r="AK24" s="249"/>
      <c r="AL24" s="93" t="s">
        <v>50</v>
      </c>
      <c r="AM24" s="94" t="s">
        <v>51</v>
      </c>
      <c r="AN24" s="253"/>
      <c r="AP24" s="248"/>
      <c r="AQ24" s="249"/>
      <c r="AR24" s="93" t="s">
        <v>50</v>
      </c>
      <c r="AS24" s="94" t="s">
        <v>51</v>
      </c>
      <c r="AT24" s="253"/>
      <c r="AV24" s="104" t="s">
        <v>78</v>
      </c>
      <c r="AW24" s="105"/>
      <c r="AX24" s="105"/>
      <c r="AZ24" s="104" t="s">
        <v>78</v>
      </c>
      <c r="BA24" s="105"/>
      <c r="BB24" s="105"/>
    </row>
    <row r="25" spans="1:54" ht="14.4" hidden="1" thickBot="1" x14ac:dyDescent="0.3">
      <c r="S25" s="92">
        <f>3428-S21</f>
        <v>0</v>
      </c>
      <c r="T25" s="92"/>
      <c r="U25" s="92"/>
      <c r="X25" s="254" t="s">
        <v>72</v>
      </c>
      <c r="Y25" s="76" t="s">
        <v>77</v>
      </c>
      <c r="Z25" s="77">
        <v>114</v>
      </c>
      <c r="AA25" s="95">
        <v>83</v>
      </c>
      <c r="AB25" s="96">
        <v>197</v>
      </c>
      <c r="AD25" s="254" t="s">
        <v>76</v>
      </c>
      <c r="AE25" s="76" t="s">
        <v>77</v>
      </c>
      <c r="AF25" s="77">
        <v>61</v>
      </c>
      <c r="AG25" s="95">
        <v>30</v>
      </c>
      <c r="AH25" s="96">
        <v>91</v>
      </c>
      <c r="AJ25" s="254" t="s">
        <v>76</v>
      </c>
      <c r="AK25" s="76" t="s">
        <v>77</v>
      </c>
      <c r="AL25" s="77">
        <v>14</v>
      </c>
      <c r="AM25" s="95">
        <v>7</v>
      </c>
      <c r="AN25" s="96">
        <v>21</v>
      </c>
      <c r="AP25" s="254" t="s">
        <v>76</v>
      </c>
      <c r="AQ25" s="76" t="s">
        <v>77</v>
      </c>
      <c r="AR25" s="77">
        <v>5</v>
      </c>
      <c r="AS25" s="95">
        <v>3</v>
      </c>
      <c r="AT25" s="96">
        <v>8</v>
      </c>
      <c r="AV25" s="116" t="s">
        <v>82</v>
      </c>
      <c r="AW25" s="117"/>
      <c r="AX25" s="117"/>
      <c r="AZ25" s="116" t="s">
        <v>83</v>
      </c>
      <c r="BA25" s="117"/>
      <c r="BB25" s="117"/>
    </row>
    <row r="26" spans="1:54" ht="14.4" hidden="1" thickBot="1" x14ac:dyDescent="0.3">
      <c r="G26" s="43"/>
      <c r="S26" s="92">
        <f>246920-S22</f>
        <v>0</v>
      </c>
      <c r="T26" s="92"/>
      <c r="U26" s="92"/>
      <c r="X26" s="255"/>
      <c r="Y26" s="80" t="s">
        <v>57</v>
      </c>
      <c r="Z26" s="81">
        <v>6702</v>
      </c>
      <c r="AA26" s="97">
        <v>10333</v>
      </c>
      <c r="AB26" s="98">
        <v>17035</v>
      </c>
      <c r="AD26" s="255"/>
      <c r="AE26" s="80" t="s">
        <v>57</v>
      </c>
      <c r="AF26" s="81">
        <v>3774</v>
      </c>
      <c r="AG26" s="97">
        <v>5102</v>
      </c>
      <c r="AH26" s="98">
        <v>8876</v>
      </c>
      <c r="AJ26" s="255"/>
      <c r="AK26" s="80" t="s">
        <v>57</v>
      </c>
      <c r="AL26" s="81">
        <v>1077</v>
      </c>
      <c r="AM26" s="97">
        <v>1189</v>
      </c>
      <c r="AN26" s="98">
        <v>2266</v>
      </c>
      <c r="AP26" s="255"/>
      <c r="AQ26" s="80" t="s">
        <v>57</v>
      </c>
      <c r="AR26" s="81">
        <v>313</v>
      </c>
      <c r="AS26" s="97">
        <v>307</v>
      </c>
      <c r="AT26" s="98">
        <v>620</v>
      </c>
      <c r="AV26" s="118" t="s">
        <v>80</v>
      </c>
      <c r="AW26" s="76" t="s">
        <v>49</v>
      </c>
      <c r="AX26" s="101">
        <v>195</v>
      </c>
      <c r="AZ26" s="118" t="s">
        <v>80</v>
      </c>
      <c r="BA26" s="76" t="s">
        <v>49</v>
      </c>
      <c r="BB26" s="101">
        <v>187</v>
      </c>
    </row>
    <row r="27" spans="1:54" ht="14.4" hidden="1" thickBot="1" x14ac:dyDescent="0.3">
      <c r="X27" s="256" t="s">
        <v>52</v>
      </c>
      <c r="Y27" s="249"/>
      <c r="Z27" s="87">
        <v>6816</v>
      </c>
      <c r="AA27" s="99">
        <v>10416</v>
      </c>
      <c r="AB27" s="100">
        <v>17232</v>
      </c>
      <c r="AD27" s="256" t="s">
        <v>52</v>
      </c>
      <c r="AE27" s="249"/>
      <c r="AF27" s="87">
        <v>3835</v>
      </c>
      <c r="AG27" s="99">
        <v>5132</v>
      </c>
      <c r="AH27" s="100">
        <v>8967</v>
      </c>
      <c r="AJ27" s="256" t="s">
        <v>52</v>
      </c>
      <c r="AK27" s="249"/>
      <c r="AL27" s="87">
        <v>1091</v>
      </c>
      <c r="AM27" s="99">
        <v>1196</v>
      </c>
      <c r="AN27" s="100">
        <v>2287</v>
      </c>
      <c r="AP27" s="256" t="s">
        <v>52</v>
      </c>
      <c r="AQ27" s="249"/>
      <c r="AR27" s="87">
        <v>318</v>
      </c>
      <c r="AS27" s="99">
        <v>310</v>
      </c>
      <c r="AT27" s="100">
        <v>628</v>
      </c>
      <c r="AV27" s="119"/>
      <c r="AW27" s="102" t="s">
        <v>53</v>
      </c>
      <c r="AX27" s="103">
        <v>0</v>
      </c>
      <c r="AZ27" s="119"/>
      <c r="BA27" s="102" t="s">
        <v>53</v>
      </c>
      <c r="BB27" s="103">
        <v>0</v>
      </c>
    </row>
    <row r="28" spans="1:54" hidden="1" x14ac:dyDescent="0.25"/>
    <row r="30" spans="1:54" x14ac:dyDescent="0.25"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X30" s="244" t="s">
        <v>84</v>
      </c>
      <c r="Y30" s="245"/>
      <c r="Z30" s="245"/>
      <c r="AA30" s="245"/>
      <c r="AB30" s="245"/>
      <c r="AD30" s="244" t="s">
        <v>87</v>
      </c>
      <c r="AE30" s="245"/>
      <c r="AF30" s="245"/>
      <c r="AG30" s="245"/>
      <c r="AH30" s="245"/>
      <c r="AJ30" s="244" t="s">
        <v>87</v>
      </c>
      <c r="AK30" s="245"/>
      <c r="AL30" s="245"/>
      <c r="AM30" s="245"/>
      <c r="AN30" s="245"/>
      <c r="AP30" s="244" t="s">
        <v>87</v>
      </c>
      <c r="AQ30" s="245"/>
      <c r="AR30" s="245"/>
      <c r="AS30" s="245"/>
      <c r="AT30" s="245"/>
    </row>
    <row r="31" spans="1:54" ht="14.4" thickBot="1" x14ac:dyDescent="0.3">
      <c r="X31" s="261" t="s">
        <v>70</v>
      </c>
      <c r="Y31" s="245"/>
      <c r="Z31" s="245"/>
      <c r="AA31" s="245"/>
      <c r="AB31" s="245"/>
      <c r="AD31" s="261" t="s">
        <v>70</v>
      </c>
      <c r="AE31" s="245"/>
      <c r="AF31" s="245"/>
      <c r="AG31" s="245"/>
      <c r="AH31" s="245"/>
      <c r="AJ31" s="261" t="s">
        <v>70</v>
      </c>
      <c r="AK31" s="245"/>
      <c r="AL31" s="245"/>
      <c r="AM31" s="245"/>
      <c r="AN31" s="245"/>
      <c r="AP31" s="261" t="s">
        <v>70</v>
      </c>
      <c r="AQ31" s="245"/>
      <c r="AR31" s="245"/>
      <c r="AS31" s="245"/>
      <c r="AT31" s="245"/>
    </row>
    <row r="32" spans="1:54" ht="15" thickBot="1" x14ac:dyDescent="0.3">
      <c r="X32" s="239" t="s">
        <v>44</v>
      </c>
      <c r="Y32" s="262"/>
      <c r="Z32" s="264" t="s">
        <v>85</v>
      </c>
      <c r="AA32" s="265"/>
      <c r="AB32" s="266" t="s">
        <v>52</v>
      </c>
      <c r="AD32" s="239" t="s">
        <v>44</v>
      </c>
      <c r="AE32" s="262"/>
      <c r="AF32" s="264" t="s">
        <v>88</v>
      </c>
      <c r="AG32" s="265"/>
      <c r="AH32" s="266" t="s">
        <v>52</v>
      </c>
      <c r="AJ32" s="239" t="s">
        <v>44</v>
      </c>
      <c r="AK32" s="262"/>
      <c r="AL32" s="264" t="s">
        <v>88</v>
      </c>
      <c r="AM32" s="265"/>
      <c r="AN32" s="266" t="s">
        <v>52</v>
      </c>
      <c r="AP32" s="239" t="s">
        <v>44</v>
      </c>
      <c r="AQ32" s="262"/>
      <c r="AR32" s="264" t="s">
        <v>88</v>
      </c>
      <c r="AS32" s="265"/>
      <c r="AT32" s="266" t="s">
        <v>52</v>
      </c>
      <c r="AV32" s="44" t="s">
        <v>91</v>
      </c>
      <c r="AZ32" s="44" t="s">
        <v>92</v>
      </c>
    </row>
    <row r="33" spans="24:54" ht="14.4" thickBot="1" x14ac:dyDescent="0.3">
      <c r="X33" s="243"/>
      <c r="Y33" s="263"/>
      <c r="Z33" s="106" t="s">
        <v>50</v>
      </c>
      <c r="AA33" s="107" t="s">
        <v>51</v>
      </c>
      <c r="AB33" s="267"/>
      <c r="AD33" s="243"/>
      <c r="AE33" s="263"/>
      <c r="AF33" s="106" t="s">
        <v>50</v>
      </c>
      <c r="AG33" s="107" t="s">
        <v>51</v>
      </c>
      <c r="AH33" s="267"/>
      <c r="AJ33" s="243"/>
      <c r="AK33" s="263"/>
      <c r="AL33" s="106" t="s">
        <v>50</v>
      </c>
      <c r="AM33" s="107" t="s">
        <v>51</v>
      </c>
      <c r="AN33" s="267"/>
      <c r="AP33" s="243"/>
      <c r="AQ33" s="263"/>
      <c r="AR33" s="106" t="s">
        <v>50</v>
      </c>
      <c r="AS33" s="107" t="s">
        <v>51</v>
      </c>
      <c r="AT33" s="267"/>
      <c r="AV33" s="244" t="s">
        <v>78</v>
      </c>
      <c r="AW33" s="245"/>
      <c r="AX33" s="245"/>
      <c r="AZ33" s="244" t="s">
        <v>78</v>
      </c>
      <c r="BA33" s="245"/>
      <c r="BB33" s="245"/>
    </row>
    <row r="34" spans="24:54" ht="14.4" thickBot="1" x14ac:dyDescent="0.3">
      <c r="X34" s="268" t="s">
        <v>86</v>
      </c>
      <c r="Y34" s="59" t="s">
        <v>77</v>
      </c>
      <c r="Z34" s="60">
        <v>39</v>
      </c>
      <c r="AA34" s="108">
        <v>42</v>
      </c>
      <c r="AB34" s="109">
        <v>81</v>
      </c>
      <c r="AD34" s="268" t="s">
        <v>89</v>
      </c>
      <c r="AE34" s="59" t="s">
        <v>77</v>
      </c>
      <c r="AF34" s="60">
        <v>23</v>
      </c>
      <c r="AG34" s="108">
        <v>24</v>
      </c>
      <c r="AH34" s="109">
        <v>47</v>
      </c>
      <c r="AJ34" s="268" t="s">
        <v>89</v>
      </c>
      <c r="AK34" s="59" t="s">
        <v>77</v>
      </c>
      <c r="AL34" s="60">
        <v>4</v>
      </c>
      <c r="AM34" s="108">
        <v>4</v>
      </c>
      <c r="AN34" s="109">
        <v>8</v>
      </c>
      <c r="AP34" s="268" t="s">
        <v>89</v>
      </c>
      <c r="AQ34" s="59" t="s">
        <v>77</v>
      </c>
      <c r="AR34" s="60">
        <v>1</v>
      </c>
      <c r="AS34" s="108">
        <v>2</v>
      </c>
      <c r="AT34" s="109">
        <v>3</v>
      </c>
      <c r="AV34" s="270" t="s">
        <v>90</v>
      </c>
      <c r="AW34" s="271"/>
      <c r="AX34" s="271"/>
      <c r="AZ34" s="270" t="s">
        <v>93</v>
      </c>
      <c r="BA34" s="271"/>
      <c r="BB34" s="271"/>
    </row>
    <row r="35" spans="24:54" ht="14.4" thickBot="1" x14ac:dyDescent="0.3">
      <c r="X35" s="242"/>
      <c r="Y35" s="63" t="s">
        <v>57</v>
      </c>
      <c r="Z35" s="64">
        <v>5517</v>
      </c>
      <c r="AA35" s="110">
        <v>9913</v>
      </c>
      <c r="AB35" s="111">
        <v>15430</v>
      </c>
      <c r="AD35" s="242"/>
      <c r="AE35" s="63" t="s">
        <v>57</v>
      </c>
      <c r="AF35" s="64">
        <v>3313</v>
      </c>
      <c r="AG35" s="110">
        <v>4666</v>
      </c>
      <c r="AH35" s="111">
        <v>7979</v>
      </c>
      <c r="AJ35" s="242"/>
      <c r="AK35" s="63" t="s">
        <v>57</v>
      </c>
      <c r="AL35" s="64">
        <v>805</v>
      </c>
      <c r="AM35" s="110">
        <v>976</v>
      </c>
      <c r="AN35" s="111">
        <v>1781</v>
      </c>
      <c r="AP35" s="242"/>
      <c r="AQ35" s="63" t="s">
        <v>57</v>
      </c>
      <c r="AR35" s="64">
        <v>182</v>
      </c>
      <c r="AS35" s="110">
        <v>258</v>
      </c>
      <c r="AT35" s="111">
        <v>440</v>
      </c>
      <c r="AV35" s="241" t="s">
        <v>80</v>
      </c>
      <c r="AW35" s="59" t="s">
        <v>49</v>
      </c>
      <c r="AX35" s="114">
        <v>114</v>
      </c>
      <c r="AZ35" s="241" t="s">
        <v>80</v>
      </c>
      <c r="BA35" s="59" t="s">
        <v>49</v>
      </c>
      <c r="BB35" s="114">
        <v>157</v>
      </c>
    </row>
    <row r="36" spans="24:54" ht="14.4" thickBot="1" x14ac:dyDescent="0.3">
      <c r="X36" s="269" t="s">
        <v>52</v>
      </c>
      <c r="Y36" s="263"/>
      <c r="Z36" s="67">
        <v>5556</v>
      </c>
      <c r="AA36" s="112">
        <v>9955</v>
      </c>
      <c r="AB36" s="113">
        <v>15511</v>
      </c>
      <c r="AD36" s="269" t="s">
        <v>52</v>
      </c>
      <c r="AE36" s="263"/>
      <c r="AF36" s="67">
        <v>3336</v>
      </c>
      <c r="AG36" s="112">
        <v>4690</v>
      </c>
      <c r="AH36" s="113">
        <v>8026</v>
      </c>
      <c r="AJ36" s="269" t="s">
        <v>52</v>
      </c>
      <c r="AK36" s="263"/>
      <c r="AL36" s="67">
        <v>809</v>
      </c>
      <c r="AM36" s="112">
        <v>980</v>
      </c>
      <c r="AN36" s="113">
        <v>1789</v>
      </c>
      <c r="AP36" s="269" t="s">
        <v>52</v>
      </c>
      <c r="AQ36" s="263"/>
      <c r="AR36" s="67">
        <v>183</v>
      </c>
      <c r="AS36" s="112">
        <v>260</v>
      </c>
      <c r="AT36" s="113">
        <v>443</v>
      </c>
      <c r="AV36" s="243"/>
      <c r="AW36" s="71" t="s">
        <v>53</v>
      </c>
      <c r="AX36" s="115">
        <v>0</v>
      </c>
      <c r="AZ36" s="243"/>
      <c r="BA36" s="71" t="s">
        <v>53</v>
      </c>
      <c r="BB36" s="115">
        <v>0</v>
      </c>
    </row>
    <row r="39" spans="24:54" x14ac:dyDescent="0.25">
      <c r="X39" s="244" t="s">
        <v>94</v>
      </c>
      <c r="Y39" s="245"/>
      <c r="Z39" s="245"/>
      <c r="AA39" s="245"/>
      <c r="AB39" s="245"/>
      <c r="AD39" s="244" t="s">
        <v>97</v>
      </c>
      <c r="AE39" s="245"/>
      <c r="AF39" s="245"/>
      <c r="AG39" s="245"/>
      <c r="AH39" s="245"/>
      <c r="AJ39" s="244" t="s">
        <v>97</v>
      </c>
      <c r="AK39" s="245"/>
      <c r="AL39" s="245"/>
      <c r="AM39" s="245"/>
      <c r="AN39" s="245"/>
      <c r="AP39" s="244" t="s">
        <v>97</v>
      </c>
      <c r="AQ39" s="245"/>
      <c r="AR39" s="245"/>
      <c r="AS39" s="245"/>
      <c r="AT39" s="245"/>
    </row>
    <row r="40" spans="24:54" ht="14.4" thickBot="1" x14ac:dyDescent="0.3">
      <c r="X40" s="261" t="s">
        <v>70</v>
      </c>
      <c r="Y40" s="245"/>
      <c r="Z40" s="245"/>
      <c r="AA40" s="245"/>
      <c r="AB40" s="245"/>
      <c r="AD40" s="261" t="s">
        <v>70</v>
      </c>
      <c r="AE40" s="245"/>
      <c r="AF40" s="245"/>
      <c r="AG40" s="245"/>
      <c r="AH40" s="245"/>
      <c r="AJ40" s="261" t="s">
        <v>70</v>
      </c>
      <c r="AK40" s="245"/>
      <c r="AL40" s="245"/>
      <c r="AM40" s="245"/>
      <c r="AN40" s="245"/>
      <c r="AP40" s="261" t="s">
        <v>70</v>
      </c>
      <c r="AQ40" s="245"/>
      <c r="AR40" s="245"/>
      <c r="AS40" s="245"/>
      <c r="AT40" s="245"/>
    </row>
    <row r="41" spans="24:54" ht="15" thickBot="1" x14ac:dyDescent="0.3">
      <c r="X41" s="239" t="s">
        <v>44</v>
      </c>
      <c r="Y41" s="262"/>
      <c r="Z41" s="264" t="s">
        <v>95</v>
      </c>
      <c r="AA41" s="265"/>
      <c r="AB41" s="266" t="s">
        <v>52</v>
      </c>
      <c r="AD41" s="239" t="s">
        <v>44</v>
      </c>
      <c r="AE41" s="262"/>
      <c r="AF41" s="264" t="s">
        <v>98</v>
      </c>
      <c r="AG41" s="265"/>
      <c r="AH41" s="266" t="s">
        <v>52</v>
      </c>
      <c r="AJ41" s="239" t="s">
        <v>44</v>
      </c>
      <c r="AK41" s="262"/>
      <c r="AL41" s="264" t="s">
        <v>98</v>
      </c>
      <c r="AM41" s="265"/>
      <c r="AN41" s="266" t="s">
        <v>52</v>
      </c>
      <c r="AP41" s="239" t="s">
        <v>44</v>
      </c>
      <c r="AQ41" s="262"/>
      <c r="AR41" s="264" t="s">
        <v>98</v>
      </c>
      <c r="AS41" s="265"/>
      <c r="AT41" s="266" t="s">
        <v>52</v>
      </c>
      <c r="AV41" s="44" t="s">
        <v>91</v>
      </c>
      <c r="AZ41" s="44" t="s">
        <v>92</v>
      </c>
    </row>
    <row r="42" spans="24:54" ht="14.4" thickBot="1" x14ac:dyDescent="0.3">
      <c r="X42" s="243"/>
      <c r="Y42" s="263"/>
      <c r="Z42" s="106" t="s">
        <v>50</v>
      </c>
      <c r="AA42" s="107" t="s">
        <v>51</v>
      </c>
      <c r="AB42" s="267"/>
      <c r="AD42" s="243"/>
      <c r="AE42" s="263"/>
      <c r="AF42" s="106" t="s">
        <v>50</v>
      </c>
      <c r="AG42" s="107" t="s">
        <v>51</v>
      </c>
      <c r="AH42" s="267"/>
      <c r="AJ42" s="243"/>
      <c r="AK42" s="263"/>
      <c r="AL42" s="106" t="s">
        <v>50</v>
      </c>
      <c r="AM42" s="107" t="s">
        <v>51</v>
      </c>
      <c r="AN42" s="267"/>
      <c r="AP42" s="243"/>
      <c r="AQ42" s="263"/>
      <c r="AR42" s="106" t="s">
        <v>50</v>
      </c>
      <c r="AS42" s="107" t="s">
        <v>51</v>
      </c>
      <c r="AT42" s="267"/>
      <c r="AV42" s="244" t="s">
        <v>78</v>
      </c>
      <c r="AW42" s="245"/>
      <c r="AX42" s="245"/>
      <c r="AZ42" s="244" t="s">
        <v>78</v>
      </c>
      <c r="BA42" s="245"/>
      <c r="BB42" s="245"/>
    </row>
    <row r="43" spans="24:54" ht="51" thickBot="1" x14ac:dyDescent="0.3">
      <c r="X43" s="268" t="s">
        <v>96</v>
      </c>
      <c r="Y43" s="59" t="s">
        <v>77</v>
      </c>
      <c r="Z43" s="60">
        <v>2</v>
      </c>
      <c r="AA43" s="108">
        <v>2</v>
      </c>
      <c r="AB43" s="109">
        <v>4</v>
      </c>
      <c r="AD43" s="268" t="s">
        <v>99</v>
      </c>
      <c r="AE43" s="59" t="s">
        <v>77</v>
      </c>
      <c r="AF43" s="60">
        <v>2</v>
      </c>
      <c r="AG43" s="108">
        <v>2</v>
      </c>
      <c r="AH43" s="109">
        <v>4</v>
      </c>
      <c r="AJ43" s="70" t="s">
        <v>99</v>
      </c>
      <c r="AK43" s="59" t="s">
        <v>57</v>
      </c>
      <c r="AL43" s="60">
        <v>90</v>
      </c>
      <c r="AM43" s="108">
        <v>114</v>
      </c>
      <c r="AN43" s="109">
        <v>204</v>
      </c>
      <c r="AP43" s="268" t="s">
        <v>99</v>
      </c>
      <c r="AQ43" s="59" t="s">
        <v>77</v>
      </c>
      <c r="AR43" s="60">
        <v>0</v>
      </c>
      <c r="AS43" s="108">
        <v>2</v>
      </c>
      <c r="AT43" s="109">
        <v>2</v>
      </c>
      <c r="AV43" s="270" t="s">
        <v>100</v>
      </c>
      <c r="AW43" s="271"/>
      <c r="AX43" s="271"/>
      <c r="AZ43" s="270" t="s">
        <v>101</v>
      </c>
      <c r="BA43" s="271"/>
      <c r="BB43" s="271"/>
    </row>
    <row r="44" spans="24:54" ht="14.4" thickBot="1" x14ac:dyDescent="0.3">
      <c r="X44" s="242"/>
      <c r="Y44" s="63" t="s">
        <v>57</v>
      </c>
      <c r="Z44" s="64">
        <v>567</v>
      </c>
      <c r="AA44" s="110">
        <v>1145</v>
      </c>
      <c r="AB44" s="111">
        <v>1712</v>
      </c>
      <c r="AD44" s="242"/>
      <c r="AE44" s="63" t="s">
        <v>57</v>
      </c>
      <c r="AF44" s="64">
        <v>315</v>
      </c>
      <c r="AG44" s="110">
        <v>425</v>
      </c>
      <c r="AH44" s="111">
        <v>740</v>
      </c>
      <c r="AJ44" s="269" t="s">
        <v>52</v>
      </c>
      <c r="AK44" s="263"/>
      <c r="AL44" s="67">
        <v>90</v>
      </c>
      <c r="AM44" s="112">
        <v>114</v>
      </c>
      <c r="AN44" s="113">
        <v>204</v>
      </c>
      <c r="AP44" s="242"/>
      <c r="AQ44" s="63" t="s">
        <v>57</v>
      </c>
      <c r="AR44" s="64">
        <v>13</v>
      </c>
      <c r="AS44" s="110">
        <v>31</v>
      </c>
      <c r="AT44" s="111">
        <v>44</v>
      </c>
      <c r="AV44" s="241" t="s">
        <v>80</v>
      </c>
      <c r="AW44" s="59" t="s">
        <v>49</v>
      </c>
      <c r="AX44" s="114">
        <v>12</v>
      </c>
      <c r="AZ44" s="241" t="s">
        <v>80</v>
      </c>
      <c r="BA44" s="59" t="s">
        <v>49</v>
      </c>
      <c r="BB44" s="114">
        <v>34</v>
      </c>
    </row>
    <row r="45" spans="24:54" ht="14.4" thickBot="1" x14ac:dyDescent="0.3">
      <c r="X45" s="269" t="s">
        <v>52</v>
      </c>
      <c r="Y45" s="263"/>
      <c r="Z45" s="67">
        <v>569</v>
      </c>
      <c r="AA45" s="112">
        <v>1147</v>
      </c>
      <c r="AB45" s="113">
        <v>1716</v>
      </c>
      <c r="AD45" s="269" t="s">
        <v>52</v>
      </c>
      <c r="AE45" s="263"/>
      <c r="AF45" s="67">
        <v>317</v>
      </c>
      <c r="AG45" s="112">
        <v>427</v>
      </c>
      <c r="AH45" s="113">
        <v>744</v>
      </c>
      <c r="AP45" s="269" t="s">
        <v>52</v>
      </c>
      <c r="AQ45" s="263"/>
      <c r="AR45" s="67">
        <v>13</v>
      </c>
      <c r="AS45" s="112">
        <v>33</v>
      </c>
      <c r="AT45" s="113">
        <v>46</v>
      </c>
      <c r="AV45" s="243"/>
      <c r="AW45" s="71" t="s">
        <v>53</v>
      </c>
      <c r="AX45" s="115">
        <v>0</v>
      </c>
      <c r="AZ45" s="243"/>
      <c r="BA45" s="71" t="s">
        <v>53</v>
      </c>
      <c r="BB45" s="115">
        <v>0</v>
      </c>
    </row>
    <row r="48" spans="24:54" ht="14.4" thickBot="1" x14ac:dyDescent="0.3">
      <c r="X48" s="236" t="s">
        <v>103</v>
      </c>
      <c r="Y48" s="237"/>
      <c r="Z48" s="237"/>
      <c r="AA48" s="237"/>
      <c r="AB48" s="237"/>
      <c r="AC48" s="237"/>
      <c r="AD48" s="236" t="s">
        <v>102</v>
      </c>
      <c r="AE48" s="237"/>
      <c r="AF48" s="237"/>
      <c r="AG48" s="237"/>
      <c r="AH48" s="237"/>
      <c r="AI48" s="237"/>
      <c r="AJ48" s="72"/>
    </row>
    <row r="49" spans="24:36" ht="18.600000000000001" thickBot="1" x14ac:dyDescent="0.3">
      <c r="X49" s="246" t="s">
        <v>44</v>
      </c>
      <c r="Y49" s="257"/>
      <c r="Z49" s="73" t="s">
        <v>45</v>
      </c>
      <c r="AA49" s="74" t="s">
        <v>46</v>
      </c>
      <c r="AB49" s="74" t="s">
        <v>47</v>
      </c>
      <c r="AC49" s="75" t="s">
        <v>48</v>
      </c>
      <c r="AD49" s="246" t="s">
        <v>44</v>
      </c>
      <c r="AE49" s="257"/>
      <c r="AF49" s="73" t="s">
        <v>45</v>
      </c>
      <c r="AG49" s="74" t="s">
        <v>46</v>
      </c>
      <c r="AH49" s="74" t="s">
        <v>47</v>
      </c>
      <c r="AI49" s="75" t="s">
        <v>48</v>
      </c>
      <c r="AJ49" s="72"/>
    </row>
    <row r="50" spans="24:36" x14ac:dyDescent="0.25">
      <c r="X50" s="254" t="s">
        <v>49</v>
      </c>
      <c r="Y50" s="76" t="s">
        <v>50</v>
      </c>
      <c r="Z50" s="77">
        <v>381</v>
      </c>
      <c r="AA50" s="78">
        <v>0.21828932215722563</v>
      </c>
      <c r="AB50" s="78">
        <v>64.467005076142129</v>
      </c>
      <c r="AC50" s="79">
        <v>64.467005076142129</v>
      </c>
      <c r="AD50" s="254" t="s">
        <v>49</v>
      </c>
      <c r="AE50" s="76" t="s">
        <v>50</v>
      </c>
      <c r="AF50" s="77">
        <v>8928</v>
      </c>
      <c r="AG50" s="78">
        <v>5.1151891554323097</v>
      </c>
      <c r="AH50" s="78">
        <v>46.775292083617117</v>
      </c>
      <c r="AI50" s="79">
        <v>46.775292083617117</v>
      </c>
      <c r="AJ50" s="72"/>
    </row>
    <row r="51" spans="24:36" x14ac:dyDescent="0.25">
      <c r="X51" s="255"/>
      <c r="Y51" s="80" t="s">
        <v>51</v>
      </c>
      <c r="Z51" s="81">
        <v>210</v>
      </c>
      <c r="AA51" s="82">
        <v>0.12031694922051805</v>
      </c>
      <c r="AB51" s="82">
        <v>35.532994923857871</v>
      </c>
      <c r="AC51" s="83">
        <v>100</v>
      </c>
      <c r="AD51" s="255"/>
      <c r="AE51" s="80" t="s">
        <v>51</v>
      </c>
      <c r="AF51" s="81">
        <v>10159</v>
      </c>
      <c r="AG51" s="82">
        <v>5.8204756530059187</v>
      </c>
      <c r="AH51" s="82">
        <v>53.224707916382876</v>
      </c>
      <c r="AI51" s="83">
        <v>100</v>
      </c>
      <c r="AJ51" s="72"/>
    </row>
    <row r="52" spans="24:36" x14ac:dyDescent="0.25">
      <c r="X52" s="255"/>
      <c r="Y52" s="80" t="s">
        <v>52</v>
      </c>
      <c r="Z52" s="81">
        <v>591</v>
      </c>
      <c r="AA52" s="82">
        <v>0.33860627137774363</v>
      </c>
      <c r="AB52" s="82">
        <v>100</v>
      </c>
      <c r="AC52" s="84"/>
      <c r="AD52" s="255"/>
      <c r="AE52" s="80" t="s">
        <v>52</v>
      </c>
      <c r="AF52" s="81">
        <v>19087</v>
      </c>
      <c r="AG52" s="82">
        <v>10.935664808438229</v>
      </c>
      <c r="AH52" s="82">
        <v>100</v>
      </c>
      <c r="AI52" s="84"/>
      <c r="AJ52" s="72"/>
    </row>
    <row r="53" spans="24:36" ht="16.8" x14ac:dyDescent="0.25">
      <c r="X53" s="85" t="s">
        <v>53</v>
      </c>
      <c r="Y53" s="80" t="s">
        <v>54</v>
      </c>
      <c r="Z53" s="81">
        <v>173948</v>
      </c>
      <c r="AA53" s="82">
        <v>99.661393728622258</v>
      </c>
      <c r="AB53" s="86"/>
      <c r="AC53" s="84"/>
      <c r="AD53" s="85" t="s">
        <v>53</v>
      </c>
      <c r="AE53" s="80" t="s">
        <v>54</v>
      </c>
      <c r="AF53" s="81">
        <v>155452</v>
      </c>
      <c r="AG53" s="82">
        <v>89.064335191561767</v>
      </c>
      <c r="AH53" s="86"/>
      <c r="AI53" s="84"/>
      <c r="AJ53" s="72"/>
    </row>
    <row r="54" spans="24:36" ht="14.4" thickBot="1" x14ac:dyDescent="0.3">
      <c r="X54" s="256" t="s">
        <v>52</v>
      </c>
      <c r="Y54" s="249"/>
      <c r="Z54" s="87">
        <v>174539</v>
      </c>
      <c r="AA54" s="88">
        <v>100</v>
      </c>
      <c r="AB54" s="89"/>
      <c r="AC54" s="90"/>
      <c r="AD54" s="256" t="s">
        <v>52</v>
      </c>
      <c r="AE54" s="249"/>
      <c r="AF54" s="87">
        <v>174539</v>
      </c>
      <c r="AG54" s="88">
        <v>100</v>
      </c>
      <c r="AH54" s="89"/>
      <c r="AI54" s="90"/>
      <c r="AJ54" s="72"/>
    </row>
    <row r="57" spans="24:36" ht="14.4" thickBot="1" x14ac:dyDescent="0.3">
      <c r="X57" s="236" t="s">
        <v>104</v>
      </c>
      <c r="Y57" s="237"/>
      <c r="Z57" s="237"/>
      <c r="AA57" s="237"/>
      <c r="AB57" s="237"/>
      <c r="AC57" s="237"/>
      <c r="AD57" s="236" t="s">
        <v>105</v>
      </c>
      <c r="AE57" s="237"/>
      <c r="AF57" s="237"/>
      <c r="AG57" s="237"/>
      <c r="AH57" s="237"/>
      <c r="AI57" s="237"/>
      <c r="AJ57" s="72"/>
    </row>
    <row r="58" spans="24:36" ht="18.600000000000001" thickBot="1" x14ac:dyDescent="0.3">
      <c r="X58" s="246" t="s">
        <v>44</v>
      </c>
      <c r="Y58" s="257"/>
      <c r="Z58" s="73" t="s">
        <v>45</v>
      </c>
      <c r="AA58" s="74" t="s">
        <v>46</v>
      </c>
      <c r="AB58" s="74" t="s">
        <v>47</v>
      </c>
      <c r="AC58" s="75" t="s">
        <v>48</v>
      </c>
      <c r="AD58" s="246" t="s">
        <v>44</v>
      </c>
      <c r="AE58" s="257"/>
      <c r="AF58" s="73" t="s">
        <v>45</v>
      </c>
      <c r="AG58" s="74" t="s">
        <v>46</v>
      </c>
      <c r="AH58" s="74" t="s">
        <v>47</v>
      </c>
      <c r="AI58" s="75" t="s">
        <v>48</v>
      </c>
      <c r="AJ58" s="72"/>
    </row>
    <row r="59" spans="24:36" x14ac:dyDescent="0.25">
      <c r="X59" s="254" t="s">
        <v>49</v>
      </c>
      <c r="Y59" s="76" t="s">
        <v>50</v>
      </c>
      <c r="Z59" s="77">
        <v>6</v>
      </c>
      <c r="AA59" s="78">
        <v>3.4376271205862298E-3</v>
      </c>
      <c r="AB59" s="78">
        <v>54.54545454545454</v>
      </c>
      <c r="AC59" s="79">
        <v>54.54545454545454</v>
      </c>
      <c r="AD59" s="254" t="s">
        <v>49</v>
      </c>
      <c r="AE59" s="76" t="s">
        <v>50</v>
      </c>
      <c r="AF59" s="77">
        <v>482</v>
      </c>
      <c r="AG59" s="78">
        <v>0.27615604535376048</v>
      </c>
      <c r="AH59" s="78">
        <v>37.685691946833465</v>
      </c>
      <c r="AI59" s="79">
        <v>37.685691946833465</v>
      </c>
      <c r="AJ59" s="72"/>
    </row>
    <row r="60" spans="24:36" x14ac:dyDescent="0.25">
      <c r="X60" s="255"/>
      <c r="Y60" s="80" t="s">
        <v>51</v>
      </c>
      <c r="Z60" s="81">
        <v>5</v>
      </c>
      <c r="AA60" s="82">
        <v>2.8646892671551913E-3</v>
      </c>
      <c r="AB60" s="82">
        <v>45.454545454545453</v>
      </c>
      <c r="AC60" s="83">
        <v>100</v>
      </c>
      <c r="AD60" s="255"/>
      <c r="AE60" s="80" t="s">
        <v>51</v>
      </c>
      <c r="AF60" s="81">
        <v>797</v>
      </c>
      <c r="AG60" s="82">
        <v>0.45663146918453756</v>
      </c>
      <c r="AH60" s="82">
        <v>62.314308053166535</v>
      </c>
      <c r="AI60" s="83">
        <v>100</v>
      </c>
      <c r="AJ60" s="72"/>
    </row>
    <row r="61" spans="24:36" x14ac:dyDescent="0.25">
      <c r="X61" s="255"/>
      <c r="Y61" s="80" t="s">
        <v>52</v>
      </c>
      <c r="Z61" s="81">
        <v>11</v>
      </c>
      <c r="AA61" s="82">
        <v>6.3023163877414211E-3</v>
      </c>
      <c r="AB61" s="82">
        <v>100</v>
      </c>
      <c r="AC61" s="84"/>
      <c r="AD61" s="255"/>
      <c r="AE61" s="80" t="s">
        <v>52</v>
      </c>
      <c r="AF61" s="81">
        <v>1279</v>
      </c>
      <c r="AG61" s="82">
        <v>0.73278751453829805</v>
      </c>
      <c r="AH61" s="82">
        <v>100</v>
      </c>
      <c r="AI61" s="84"/>
      <c r="AJ61" s="72"/>
    </row>
    <row r="62" spans="24:36" ht="16.8" x14ac:dyDescent="0.25">
      <c r="X62" s="85" t="s">
        <v>53</v>
      </c>
      <c r="Y62" s="80" t="s">
        <v>54</v>
      </c>
      <c r="Z62" s="81">
        <v>174528</v>
      </c>
      <c r="AA62" s="82">
        <v>99.993697683612254</v>
      </c>
      <c r="AB62" s="86"/>
      <c r="AC62" s="84"/>
      <c r="AD62" s="85" t="s">
        <v>53</v>
      </c>
      <c r="AE62" s="80" t="s">
        <v>54</v>
      </c>
      <c r="AF62" s="81">
        <v>173260</v>
      </c>
      <c r="AG62" s="82">
        <v>99.267212485461698</v>
      </c>
      <c r="AH62" s="86"/>
      <c r="AI62" s="84"/>
      <c r="AJ62" s="72"/>
    </row>
    <row r="63" spans="24:36" ht="14.4" thickBot="1" x14ac:dyDescent="0.3">
      <c r="X63" s="256" t="s">
        <v>52</v>
      </c>
      <c r="Y63" s="249"/>
      <c r="Z63" s="87">
        <v>174539</v>
      </c>
      <c r="AA63" s="88">
        <v>100</v>
      </c>
      <c r="AB63" s="89"/>
      <c r="AC63" s="90"/>
      <c r="AD63" s="256" t="s">
        <v>52</v>
      </c>
      <c r="AE63" s="249"/>
      <c r="AF63" s="87">
        <v>174539</v>
      </c>
      <c r="AG63" s="88">
        <v>100</v>
      </c>
      <c r="AH63" s="89"/>
      <c r="AI63" s="90"/>
      <c r="AJ63" s="72"/>
    </row>
    <row r="66" spans="24:36" ht="14.4" thickBot="1" x14ac:dyDescent="0.3">
      <c r="X66" s="44" t="s">
        <v>107</v>
      </c>
      <c r="AD66" s="236" t="s">
        <v>106</v>
      </c>
      <c r="AE66" s="237"/>
      <c r="AF66" s="237"/>
      <c r="AG66" s="237"/>
      <c r="AH66" s="237"/>
      <c r="AI66" s="237"/>
      <c r="AJ66" s="72"/>
    </row>
    <row r="67" spans="24:36" ht="18.600000000000001" thickBot="1" x14ac:dyDescent="0.3">
      <c r="AD67" s="246" t="s">
        <v>44</v>
      </c>
      <c r="AE67" s="257"/>
      <c r="AF67" s="73" t="s">
        <v>45</v>
      </c>
      <c r="AG67" s="74" t="s">
        <v>46</v>
      </c>
      <c r="AH67" s="74" t="s">
        <v>47</v>
      </c>
      <c r="AI67" s="75" t="s">
        <v>48</v>
      </c>
      <c r="AJ67" s="72"/>
    </row>
    <row r="68" spans="24:36" x14ac:dyDescent="0.25">
      <c r="AD68" s="254" t="s">
        <v>49</v>
      </c>
      <c r="AE68" s="76" t="s">
        <v>50</v>
      </c>
      <c r="AF68" s="77">
        <v>61</v>
      </c>
      <c r="AG68" s="78">
        <v>3.4949209059293343E-2</v>
      </c>
      <c r="AH68" s="78">
        <v>49.193548387096776</v>
      </c>
      <c r="AI68" s="79">
        <v>49.193548387096776</v>
      </c>
      <c r="AJ68" s="72"/>
    </row>
    <row r="69" spans="24:36" x14ac:dyDescent="0.25">
      <c r="AD69" s="255"/>
      <c r="AE69" s="80" t="s">
        <v>51</v>
      </c>
      <c r="AF69" s="81">
        <v>63</v>
      </c>
      <c r="AG69" s="82">
        <v>3.6095084766155416E-2</v>
      </c>
      <c r="AH69" s="82">
        <v>50.806451612903224</v>
      </c>
      <c r="AI69" s="83">
        <v>100</v>
      </c>
      <c r="AJ69" s="72"/>
    </row>
    <row r="70" spans="24:36" x14ac:dyDescent="0.25">
      <c r="AD70" s="255"/>
      <c r="AE70" s="80" t="s">
        <v>52</v>
      </c>
      <c r="AF70" s="81">
        <v>124</v>
      </c>
      <c r="AG70" s="82">
        <v>7.1044293825448745E-2</v>
      </c>
      <c r="AH70" s="82">
        <v>100</v>
      </c>
      <c r="AI70" s="84"/>
      <c r="AJ70" s="72"/>
    </row>
    <row r="71" spans="24:36" ht="16.8" x14ac:dyDescent="0.25">
      <c r="AD71" s="85" t="s">
        <v>53</v>
      </c>
      <c r="AE71" s="80" t="s">
        <v>54</v>
      </c>
      <c r="AF71" s="81">
        <v>174415</v>
      </c>
      <c r="AG71" s="82">
        <v>99.928955706174548</v>
      </c>
      <c r="AH71" s="86"/>
      <c r="AI71" s="84"/>
      <c r="AJ71" s="72"/>
    </row>
    <row r="72" spans="24:36" ht="14.4" thickBot="1" x14ac:dyDescent="0.3">
      <c r="AD72" s="256" t="s">
        <v>52</v>
      </c>
      <c r="AE72" s="249"/>
      <c r="AF72" s="87">
        <v>174539</v>
      </c>
      <c r="AG72" s="88">
        <v>100</v>
      </c>
      <c r="AH72" s="89"/>
      <c r="AI72" s="90"/>
      <c r="AJ72" s="72"/>
    </row>
    <row r="76" spans="24:36" ht="14.4" thickBot="1" x14ac:dyDescent="0.3">
      <c r="X76" s="44" t="s">
        <v>108</v>
      </c>
      <c r="AD76" s="236" t="s">
        <v>109</v>
      </c>
      <c r="AE76" s="237"/>
      <c r="AF76" s="237"/>
      <c r="AG76" s="237"/>
      <c r="AH76" s="237"/>
      <c r="AI76" s="237"/>
      <c r="AJ76" s="72"/>
    </row>
    <row r="77" spans="24:36" ht="18.600000000000001" thickBot="1" x14ac:dyDescent="0.3">
      <c r="AD77" s="246" t="s">
        <v>44</v>
      </c>
      <c r="AE77" s="257"/>
      <c r="AF77" s="73" t="s">
        <v>45</v>
      </c>
      <c r="AG77" s="74" t="s">
        <v>46</v>
      </c>
      <c r="AH77" s="74" t="s">
        <v>47</v>
      </c>
      <c r="AI77" s="75" t="s">
        <v>48</v>
      </c>
      <c r="AJ77" s="72"/>
    </row>
    <row r="78" spans="24:36" x14ac:dyDescent="0.25">
      <c r="AD78" s="254" t="s">
        <v>49</v>
      </c>
      <c r="AE78" s="76" t="s">
        <v>50</v>
      </c>
      <c r="AF78" s="77">
        <v>13</v>
      </c>
      <c r="AG78" s="78">
        <v>7.4481920946034988E-3</v>
      </c>
      <c r="AH78" s="78">
        <v>61.904761904761905</v>
      </c>
      <c r="AI78" s="79">
        <v>61.904761904761905</v>
      </c>
      <c r="AJ78" s="72"/>
    </row>
    <row r="79" spans="24:36" x14ac:dyDescent="0.25">
      <c r="AD79" s="255"/>
      <c r="AE79" s="80" t="s">
        <v>51</v>
      </c>
      <c r="AF79" s="81">
        <v>8</v>
      </c>
      <c r="AG79" s="82">
        <v>4.5835028274483066E-3</v>
      </c>
      <c r="AH79" s="82">
        <v>38.095238095238095</v>
      </c>
      <c r="AI79" s="83">
        <v>100</v>
      </c>
      <c r="AJ79" s="72"/>
    </row>
    <row r="80" spans="24:36" x14ac:dyDescent="0.25">
      <c r="AD80" s="255"/>
      <c r="AE80" s="80" t="s">
        <v>52</v>
      </c>
      <c r="AF80" s="81">
        <v>21</v>
      </c>
      <c r="AG80" s="82">
        <v>1.2031694922051805E-2</v>
      </c>
      <c r="AH80" s="82">
        <v>100</v>
      </c>
      <c r="AI80" s="84"/>
      <c r="AJ80" s="72"/>
    </row>
    <row r="81" spans="24:36" ht="16.8" x14ac:dyDescent="0.25">
      <c r="AD81" s="85" t="s">
        <v>53</v>
      </c>
      <c r="AE81" s="80" t="s">
        <v>54</v>
      </c>
      <c r="AF81" s="81">
        <v>174518</v>
      </c>
      <c r="AG81" s="82">
        <v>99.987968305077942</v>
      </c>
      <c r="AH81" s="86"/>
      <c r="AI81" s="84"/>
      <c r="AJ81" s="72"/>
    </row>
    <row r="82" spans="24:36" ht="14.4" thickBot="1" x14ac:dyDescent="0.3">
      <c r="AD82" s="256" t="s">
        <v>52</v>
      </c>
      <c r="AE82" s="249"/>
      <c r="AF82" s="87">
        <v>174539</v>
      </c>
      <c r="AG82" s="88">
        <v>100</v>
      </c>
      <c r="AH82" s="89"/>
      <c r="AI82" s="90"/>
      <c r="AJ82" s="72"/>
    </row>
    <row r="85" spans="24:36" x14ac:dyDescent="0.25">
      <c r="X85" s="44" t="s">
        <v>110</v>
      </c>
    </row>
    <row r="87" spans="24:36" ht="14.4" thickBot="1" x14ac:dyDescent="0.3">
      <c r="X87" s="236" t="s">
        <v>111</v>
      </c>
      <c r="Y87" s="237"/>
      <c r="Z87" s="237"/>
      <c r="AA87" s="237"/>
      <c r="AB87" s="237"/>
      <c r="AC87" s="237"/>
      <c r="AD87" s="72"/>
      <c r="AE87" s="236" t="s">
        <v>78</v>
      </c>
      <c r="AF87" s="237"/>
      <c r="AG87" s="237"/>
    </row>
    <row r="88" spans="24:36" ht="18.600000000000001" thickBot="1" x14ac:dyDescent="0.3">
      <c r="X88" s="246" t="s">
        <v>44</v>
      </c>
      <c r="Y88" s="257"/>
      <c r="Z88" s="73" t="s">
        <v>45</v>
      </c>
      <c r="AA88" s="74" t="s">
        <v>46</v>
      </c>
      <c r="AB88" s="74" t="s">
        <v>47</v>
      </c>
      <c r="AC88" s="75" t="s">
        <v>48</v>
      </c>
      <c r="AD88" s="72"/>
      <c r="AE88" s="258" t="s">
        <v>114</v>
      </c>
      <c r="AF88" s="259"/>
      <c r="AG88" s="259"/>
    </row>
    <row r="89" spans="24:36" ht="14.4" thickBot="1" x14ac:dyDescent="0.3">
      <c r="X89" s="118" t="s">
        <v>49</v>
      </c>
      <c r="Y89" s="120" t="s">
        <v>73</v>
      </c>
      <c r="Z89" s="121">
        <v>16</v>
      </c>
      <c r="AA89" s="122">
        <v>100</v>
      </c>
      <c r="AB89" s="122">
        <v>100</v>
      </c>
      <c r="AC89" s="123">
        <v>100</v>
      </c>
      <c r="AD89" s="72"/>
      <c r="AE89" s="260" t="s">
        <v>80</v>
      </c>
      <c r="AF89" s="76" t="s">
        <v>49</v>
      </c>
      <c r="AG89" s="101">
        <v>1030</v>
      </c>
    </row>
    <row r="90" spans="24:36" ht="14.4" thickBot="1" x14ac:dyDescent="0.3">
      <c r="AE90" s="248"/>
      <c r="AF90" s="102" t="s">
        <v>53</v>
      </c>
      <c r="AG90" s="103">
        <v>0</v>
      </c>
    </row>
    <row r="91" spans="24:36" ht="14.4" thickBot="1" x14ac:dyDescent="0.3">
      <c r="X91" s="236" t="s">
        <v>112</v>
      </c>
      <c r="Y91" s="237"/>
      <c r="Z91" s="237"/>
      <c r="AA91" s="237"/>
      <c r="AB91" s="237"/>
      <c r="AC91" s="237"/>
      <c r="AD91" s="72"/>
    </row>
    <row r="92" spans="24:36" ht="18.600000000000001" thickBot="1" x14ac:dyDescent="0.3">
      <c r="X92" s="246" t="s">
        <v>44</v>
      </c>
      <c r="Y92" s="257"/>
      <c r="Z92" s="73" t="s">
        <v>45</v>
      </c>
      <c r="AA92" s="74" t="s">
        <v>46</v>
      </c>
      <c r="AB92" s="74" t="s">
        <v>47</v>
      </c>
      <c r="AC92" s="75" t="s">
        <v>48</v>
      </c>
      <c r="AD92" s="72"/>
      <c r="AE92" s="236" t="s">
        <v>78</v>
      </c>
      <c r="AF92" s="237"/>
      <c r="AG92" s="237"/>
    </row>
    <row r="93" spans="24:36" ht="14.4" thickBot="1" x14ac:dyDescent="0.3">
      <c r="X93" s="260" t="s">
        <v>49</v>
      </c>
      <c r="Y93" s="76" t="s">
        <v>73</v>
      </c>
      <c r="Z93" s="77">
        <v>2</v>
      </c>
      <c r="AA93" s="78">
        <v>40</v>
      </c>
      <c r="AB93" s="78">
        <v>40</v>
      </c>
      <c r="AC93" s="79">
        <v>40</v>
      </c>
      <c r="AD93" s="72"/>
      <c r="AE93" s="258" t="s">
        <v>115</v>
      </c>
      <c r="AF93" s="259"/>
      <c r="AG93" s="259"/>
    </row>
    <row r="94" spans="24:36" ht="14.4" thickBot="1" x14ac:dyDescent="0.3">
      <c r="X94" s="255"/>
      <c r="Y94" s="80" t="s">
        <v>113</v>
      </c>
      <c r="Z94" s="81">
        <v>3</v>
      </c>
      <c r="AA94" s="82">
        <v>60</v>
      </c>
      <c r="AB94" s="82">
        <v>60</v>
      </c>
      <c r="AC94" s="83">
        <v>100</v>
      </c>
      <c r="AD94" s="72"/>
      <c r="AE94" s="260" t="s">
        <v>80</v>
      </c>
      <c r="AF94" s="76" t="s">
        <v>49</v>
      </c>
      <c r="AG94" s="101">
        <v>793</v>
      </c>
    </row>
    <row r="95" spans="24:36" ht="14.4" thickBot="1" x14ac:dyDescent="0.3">
      <c r="X95" s="248"/>
      <c r="Y95" s="102" t="s">
        <v>52</v>
      </c>
      <c r="Z95" s="87">
        <v>5</v>
      </c>
      <c r="AA95" s="88">
        <v>100</v>
      </c>
      <c r="AB95" s="88">
        <v>100</v>
      </c>
      <c r="AC95" s="90"/>
      <c r="AD95" s="72"/>
      <c r="AE95" s="248"/>
      <c r="AF95" s="102" t="s">
        <v>53</v>
      </c>
      <c r="AG95" s="103">
        <v>0</v>
      </c>
    </row>
  </sheetData>
  <mergeCells count="175">
    <mergeCell ref="X93:X95"/>
    <mergeCell ref="AE87:AG87"/>
    <mergeCell ref="AE88:AG88"/>
    <mergeCell ref="AE89:AE90"/>
    <mergeCell ref="AE92:AG92"/>
    <mergeCell ref="AE93:AG93"/>
    <mergeCell ref="AE94:AE95"/>
    <mergeCell ref="X87:AC87"/>
    <mergeCell ref="X88:Y88"/>
    <mergeCell ref="X91:AC91"/>
    <mergeCell ref="X92:Y92"/>
    <mergeCell ref="AD76:AI76"/>
    <mergeCell ref="AD77:AE77"/>
    <mergeCell ref="AD78:AD80"/>
    <mergeCell ref="AD82:AE82"/>
    <mergeCell ref="AD66:AI66"/>
    <mergeCell ref="AD67:AE67"/>
    <mergeCell ref="AD68:AD70"/>
    <mergeCell ref="AD72:AE72"/>
    <mergeCell ref="X59:X61"/>
    <mergeCell ref="X63:Y63"/>
    <mergeCell ref="AD57:AI57"/>
    <mergeCell ref="AD58:AE58"/>
    <mergeCell ref="AD59:AD61"/>
    <mergeCell ref="AD63:AE63"/>
    <mergeCell ref="AD49:AE49"/>
    <mergeCell ref="AD50:AD52"/>
    <mergeCell ref="AD54:AE54"/>
    <mergeCell ref="X57:AC57"/>
    <mergeCell ref="X58:Y58"/>
    <mergeCell ref="X49:Y49"/>
    <mergeCell ref="X50:X52"/>
    <mergeCell ref="X54:Y54"/>
    <mergeCell ref="AV42:AX42"/>
    <mergeCell ref="AV43:AX43"/>
    <mergeCell ref="AV44:AV45"/>
    <mergeCell ref="AZ42:BB42"/>
    <mergeCell ref="AZ43:BB43"/>
    <mergeCell ref="AZ44:AZ45"/>
    <mergeCell ref="AP41:AQ42"/>
    <mergeCell ref="AR41:AS41"/>
    <mergeCell ref="AT41:AT42"/>
    <mergeCell ref="AP43:AP44"/>
    <mergeCell ref="AP45:AQ45"/>
    <mergeCell ref="AJ41:AK42"/>
    <mergeCell ref="AL41:AM41"/>
    <mergeCell ref="AN41:AN42"/>
    <mergeCell ref="AJ44:AK44"/>
    <mergeCell ref="AD41:AE42"/>
    <mergeCell ref="AF41:AG41"/>
    <mergeCell ref="AH41:AH42"/>
    <mergeCell ref="AD43:AD44"/>
    <mergeCell ref="AD48:AI48"/>
    <mergeCell ref="AD45:AE45"/>
    <mergeCell ref="X48:AC48"/>
    <mergeCell ref="AZ33:BB33"/>
    <mergeCell ref="AZ34:BB34"/>
    <mergeCell ref="AZ35:AZ36"/>
    <mergeCell ref="X39:AB39"/>
    <mergeCell ref="X40:AB40"/>
    <mergeCell ref="AD39:AH39"/>
    <mergeCell ref="AD40:AH40"/>
    <mergeCell ref="AP39:AT39"/>
    <mergeCell ref="AP40:AT40"/>
    <mergeCell ref="AV33:AX33"/>
    <mergeCell ref="AV34:AX34"/>
    <mergeCell ref="AV35:AV36"/>
    <mergeCell ref="AJ34:AJ35"/>
    <mergeCell ref="AJ36:AK36"/>
    <mergeCell ref="X34:X35"/>
    <mergeCell ref="X36:Y36"/>
    <mergeCell ref="AJ39:AN39"/>
    <mergeCell ref="AJ40:AN40"/>
    <mergeCell ref="X41:Y42"/>
    <mergeCell ref="Z41:AA41"/>
    <mergeCell ref="AB41:AB42"/>
    <mergeCell ref="X43:X44"/>
    <mergeCell ref="X45:Y45"/>
    <mergeCell ref="AP30:AT30"/>
    <mergeCell ref="AP31:AT31"/>
    <mergeCell ref="AP32:AQ33"/>
    <mergeCell ref="AR32:AS32"/>
    <mergeCell ref="AT32:AT33"/>
    <mergeCell ref="AP34:AP35"/>
    <mergeCell ref="AP36:AQ36"/>
    <mergeCell ref="AJ30:AN30"/>
    <mergeCell ref="AJ31:AN31"/>
    <mergeCell ref="AJ32:AK33"/>
    <mergeCell ref="AL32:AM32"/>
    <mergeCell ref="AN32:AN33"/>
    <mergeCell ref="AD30:AH30"/>
    <mergeCell ref="AD31:AH31"/>
    <mergeCell ref="AD32:AE33"/>
    <mergeCell ref="AF32:AG32"/>
    <mergeCell ref="AH32:AH33"/>
    <mergeCell ref="AD34:AD35"/>
    <mergeCell ref="AD36:AE36"/>
    <mergeCell ref="X30:AB30"/>
    <mergeCell ref="X31:AB31"/>
    <mergeCell ref="X32:Y33"/>
    <mergeCell ref="Z32:AA32"/>
    <mergeCell ref="AB32:AB33"/>
    <mergeCell ref="AP27:AQ27"/>
    <mergeCell ref="AV21:AX21"/>
    <mergeCell ref="AV22:AV23"/>
    <mergeCell ref="AZ21:BB21"/>
    <mergeCell ref="AZ22:AZ23"/>
    <mergeCell ref="AP22:AT22"/>
    <mergeCell ref="AP23:AQ24"/>
    <mergeCell ref="AR23:AS23"/>
    <mergeCell ref="AT23:AT24"/>
    <mergeCell ref="AP25:AP26"/>
    <mergeCell ref="AJ22:AN22"/>
    <mergeCell ref="AJ23:AK24"/>
    <mergeCell ref="AL23:AM23"/>
    <mergeCell ref="AN23:AN24"/>
    <mergeCell ref="AJ25:AJ26"/>
    <mergeCell ref="AJ27:AK27"/>
    <mergeCell ref="AD22:AH22"/>
    <mergeCell ref="AD23:AE24"/>
    <mergeCell ref="AF23:AG23"/>
    <mergeCell ref="AH23:AH24"/>
    <mergeCell ref="AD25:AD26"/>
    <mergeCell ref="X23:Y24"/>
    <mergeCell ref="Z23:AA23"/>
    <mergeCell ref="AB23:AB24"/>
    <mergeCell ref="X25:X26"/>
    <mergeCell ref="X27:Y27"/>
    <mergeCell ref="BI3:BN3"/>
    <mergeCell ref="BI4:BJ4"/>
    <mergeCell ref="BI5:BI9"/>
    <mergeCell ref="BI11:BJ11"/>
    <mergeCell ref="AD21:AH21"/>
    <mergeCell ref="AP21:AT21"/>
    <mergeCell ref="AU3:AZ3"/>
    <mergeCell ref="AU4:AV4"/>
    <mergeCell ref="AU5:AU9"/>
    <mergeCell ref="AU11:AV11"/>
    <mergeCell ref="BB3:BG3"/>
    <mergeCell ref="BB4:BC4"/>
    <mergeCell ref="BB5:BB9"/>
    <mergeCell ref="BB11:BC11"/>
    <mergeCell ref="AE12:AF12"/>
    <mergeCell ref="AE13:AE16"/>
    <mergeCell ref="AL11:AQ11"/>
    <mergeCell ref="AD27:AE27"/>
    <mergeCell ref="AJ21:AN21"/>
    <mergeCell ref="AL12:AM12"/>
    <mergeCell ref="AL13:AL16"/>
    <mergeCell ref="X11:AC11"/>
    <mergeCell ref="X12:Y12"/>
    <mergeCell ref="X13:X16"/>
    <mergeCell ref="AE3:AJ3"/>
    <mergeCell ref="AE4:AF4"/>
    <mergeCell ref="AE5:AE9"/>
    <mergeCell ref="AE11:AJ11"/>
    <mergeCell ref="AL3:AQ3"/>
    <mergeCell ref="AL4:AM4"/>
    <mergeCell ref="AL5:AL9"/>
    <mergeCell ref="X3:AC3"/>
    <mergeCell ref="X4:Y4"/>
    <mergeCell ref="X5:X9"/>
    <mergeCell ref="A21:A22"/>
    <mergeCell ref="A1:X1"/>
    <mergeCell ref="A4:C4"/>
    <mergeCell ref="A5:A6"/>
    <mergeCell ref="A7:A8"/>
    <mergeCell ref="A9:A10"/>
    <mergeCell ref="A11:A12"/>
    <mergeCell ref="A13:A14"/>
    <mergeCell ref="A15:A16"/>
    <mergeCell ref="A17:A18"/>
    <mergeCell ref="A19:A20"/>
    <mergeCell ref="X21:AB21"/>
    <mergeCell ref="X22:AB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workbookViewId="0"/>
  </sheetViews>
  <sheetFormatPr defaultRowHeight="14.4" x14ac:dyDescent="0.3"/>
  <cols>
    <col min="1" max="1" width="15.5546875" bestFit="1" customWidth="1"/>
    <col min="2" max="2" width="1" customWidth="1"/>
    <col min="3" max="3" width="4.5546875" bestFit="1" customWidth="1"/>
    <col min="4" max="4" width="1" customWidth="1"/>
    <col min="5" max="5" width="7" style="6" bestFit="1" customWidth="1"/>
    <col min="6" max="18" width="7" bestFit="1" customWidth="1"/>
    <col min="19" max="21" width="7" customWidth="1"/>
    <col min="22" max="22" width="8.33203125" bestFit="1" customWidth="1"/>
  </cols>
  <sheetData>
    <row r="1" spans="1:36" x14ac:dyDescent="0.3">
      <c r="A1" s="131" t="s">
        <v>153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54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</row>
    <row r="2" spans="1:36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4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</row>
    <row r="3" spans="1:36" ht="15.6" x14ac:dyDescent="0.3">
      <c r="A3" s="53" t="s">
        <v>41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</row>
    <row r="4" spans="1:36" ht="25.2" customHeight="1" x14ac:dyDescent="0.3">
      <c r="A4" s="231" t="s">
        <v>15</v>
      </c>
      <c r="B4" s="274"/>
      <c r="C4" s="274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 t="s">
        <v>52</v>
      </c>
    </row>
    <row r="5" spans="1:36" x14ac:dyDescent="0.3">
      <c r="A5" s="233" t="s">
        <v>17</v>
      </c>
      <c r="B5" s="32"/>
      <c r="C5" s="23" t="s">
        <v>23</v>
      </c>
      <c r="D5" s="32"/>
      <c r="E5" s="40">
        <f>'Valori assoluti'!E5/'Valori assoluti'!E21*100</f>
        <v>54.284103720405867</v>
      </c>
      <c r="F5" s="40">
        <f>'Valori assoluti'!F5/'Valori assoluti'!F21*100</f>
        <v>54.742120343839538</v>
      </c>
      <c r="G5" s="40">
        <f>'Valori assoluti'!G5/'Valori assoluti'!G21*100</f>
        <v>58.128904464421758</v>
      </c>
      <c r="H5" s="40">
        <f>'Valori assoluti'!H5/'Valori assoluti'!H21*100</f>
        <v>59.539366220189486</v>
      </c>
      <c r="I5" s="40">
        <f>'Valori assoluti'!I5/'Valori assoluti'!I21*100</f>
        <v>59.865933310415954</v>
      </c>
      <c r="J5" s="40">
        <f>'Valori assoluti'!J5/'Valori assoluti'!J21*100</f>
        <v>58.916916563767863</v>
      </c>
      <c r="K5" s="40">
        <f>'Valori assoluti'!K5/'Valori assoluti'!K21*100</f>
        <v>64.003118300526225</v>
      </c>
      <c r="L5" s="40">
        <f>'Valori assoluti'!L5/'Valori assoluti'!L21*100</f>
        <v>62.566053688437961</v>
      </c>
      <c r="M5" s="40">
        <f>'Valori assoluti'!M5/'Valori assoluti'!M21*100</f>
        <v>61.78900165211234</v>
      </c>
      <c r="N5" s="40">
        <f>'Valori assoluti'!N5/'Valori assoluti'!N21*100</f>
        <v>61.813320369470105</v>
      </c>
      <c r="O5" s="40">
        <f>'Valori assoluti'!O5/'Valori assoluti'!O21*100</f>
        <v>61.191709844559583</v>
      </c>
      <c r="P5" s="40">
        <f>'Valori assoluti'!P5/'Valori assoluti'!P21*100</f>
        <v>62.243538502531301</v>
      </c>
      <c r="Q5" s="40">
        <f>'Valori assoluti'!Q5/'Valori assoluti'!Q21*100</f>
        <v>59.864745663040289</v>
      </c>
      <c r="R5" s="40">
        <f>'Valori assoluti'!R5/'Valori assoluti'!R21*100</f>
        <v>60.218870156758356</v>
      </c>
      <c r="S5" s="40">
        <f>'Valori assoluti'!S5/'Valori assoluti'!S21*100</f>
        <v>61.34772462077013</v>
      </c>
      <c r="T5" s="40">
        <f>'Valori assoluti'!T5/'Valori assoluti'!T21*100</f>
        <v>61.59000913798355</v>
      </c>
      <c r="U5" s="40">
        <f>'Valori assoluti'!U5/'Valori assoluti'!U21*100</f>
        <v>61.278863232682056</v>
      </c>
      <c r="V5" s="40">
        <f>'Valori assoluti'!V5/'Valori assoluti'!V21*100</f>
        <v>59.702266971400334</v>
      </c>
    </row>
    <row r="6" spans="1:36" x14ac:dyDescent="0.3">
      <c r="A6" s="272"/>
      <c r="B6" s="32"/>
      <c r="C6" s="38" t="s">
        <v>24</v>
      </c>
      <c r="D6" s="32"/>
      <c r="E6" s="40">
        <f>'Valori assoluti'!E6/'Valori assoluti'!E22*100</f>
        <v>49.957673204995636</v>
      </c>
      <c r="F6" s="40">
        <f>'Valori assoluti'!F6/'Valori assoluti'!F22*100</f>
        <v>50.361698529955724</v>
      </c>
      <c r="G6" s="40">
        <f>'Valori assoluti'!G6/'Valori assoluti'!G22*100</f>
        <v>50.58363139070061</v>
      </c>
      <c r="H6" s="40">
        <f>'Valori assoluti'!H6/'Valori assoluti'!H22*100</f>
        <v>50.771754681958981</v>
      </c>
      <c r="I6" s="40">
        <f>'Valori assoluti'!I6/'Valori assoluti'!I22*100</f>
        <v>51.802555112913531</v>
      </c>
      <c r="J6" s="40">
        <f>'Valori assoluti'!J6/'Valori assoluti'!J22*100</f>
        <v>51.181991560421082</v>
      </c>
      <c r="K6" s="40">
        <f>'Valori assoluti'!K6/'Valori assoluti'!K22*100</f>
        <v>50.257173546110181</v>
      </c>
      <c r="L6" s="40">
        <f>'Valori assoluti'!L6/'Valori assoluti'!L22*100</f>
        <v>49.187581861304821</v>
      </c>
      <c r="M6" s="40">
        <f>'Valori assoluti'!M6/'Valori assoluti'!M22*100</f>
        <v>49.079275397223185</v>
      </c>
      <c r="N6" s="40">
        <f>'Valori assoluti'!N6/'Valori assoluti'!N22*100</f>
        <v>47.987004463113678</v>
      </c>
      <c r="O6" s="40">
        <f>'Valori assoluti'!O6/'Valori assoluti'!O22*100</f>
        <v>48.044134114561039</v>
      </c>
      <c r="P6" s="40">
        <f>'Valori assoluti'!P6/'Valori assoluti'!P22*100</f>
        <v>47.321482103243603</v>
      </c>
      <c r="Q6" s="40">
        <f>'Valori assoluti'!Q6/'Valori assoluti'!Q22*100</f>
        <v>46.270142932973776</v>
      </c>
      <c r="R6" s="40">
        <f>'Valori assoluti'!R6/'Valori assoluti'!R22*100</f>
        <v>46.161013271112139</v>
      </c>
      <c r="S6" s="40">
        <f>'Valori assoluti'!S6/'Valori assoluti'!S22*100</f>
        <v>47.446946379394134</v>
      </c>
      <c r="T6" s="40">
        <f>'Valori assoluti'!T6/'Valori assoluti'!T22*100</f>
        <v>47.800943112270495</v>
      </c>
      <c r="U6" s="40">
        <f>'Valori assoluti'!U6/'Valori assoluti'!U22*100</f>
        <v>48.536170212765953</v>
      </c>
      <c r="V6" s="40">
        <f>'Valori assoluti'!V6/'Valori assoluti'!V22*100</f>
        <v>49.183958384020947</v>
      </c>
    </row>
    <row r="7" spans="1:36" x14ac:dyDescent="0.3">
      <c r="A7" s="235" t="s">
        <v>18</v>
      </c>
      <c r="B7" s="32"/>
      <c r="C7" s="23" t="s">
        <v>23</v>
      </c>
      <c r="D7" s="32"/>
      <c r="E7" s="40">
        <f>'Valori assoluti'!E7/'Valori assoluti'!E21*100</f>
        <v>9.3432919954904179</v>
      </c>
      <c r="F7" s="40">
        <f>'Valori assoluti'!F7/'Valori assoluti'!F21*100</f>
        <v>6.5759312320916905</v>
      </c>
      <c r="G7" s="40">
        <f>'Valori assoluti'!G7/'Valori assoluti'!G21*100</f>
        <v>6.9632789882675601</v>
      </c>
      <c r="H7" s="40">
        <f>'Valori assoluti'!H7/'Valori assoluti'!H21*100</f>
        <v>6.6971577915713816</v>
      </c>
      <c r="I7" s="40">
        <f>'Valori assoluti'!I7/'Valori assoluti'!I21*100</f>
        <v>6.8236507390855961</v>
      </c>
      <c r="J7" s="40">
        <f>'Valori assoluti'!J7/'Valori assoluti'!J21*100</f>
        <v>7.0911977421061927</v>
      </c>
      <c r="K7" s="40">
        <f>'Valori assoluti'!K7/'Valori assoluti'!K21*100</f>
        <v>6.8602611576690702</v>
      </c>
      <c r="L7" s="40">
        <f>'Valori assoluti'!L7/'Valori assoluti'!L21*100</f>
        <v>7.1232297611498634</v>
      </c>
      <c r="M7" s="40">
        <f>'Valori assoluti'!M7/'Valori assoluti'!M21*100</f>
        <v>7.3873023365588857</v>
      </c>
      <c r="N7" s="40">
        <f>'Valori assoluti'!N7/'Valori assoluti'!N21*100</f>
        <v>7.4380165289256199</v>
      </c>
      <c r="O7" s="40">
        <f>'Valori assoluti'!O7/'Valori assoluti'!O21*100</f>
        <v>8.1606217616580317</v>
      </c>
      <c r="P7" s="40">
        <f>'Valori assoluti'!P7/'Valori assoluti'!P21*100</f>
        <v>7.1675992539301889</v>
      </c>
      <c r="Q7" s="40">
        <f>'Valori assoluti'!Q7/'Valori assoluti'!Q21*100</f>
        <v>7.527197882975595</v>
      </c>
      <c r="R7" s="40">
        <f>'Valori assoluti'!R7/'Valori assoluti'!R21*100</f>
        <v>7.1280686187518487</v>
      </c>
      <c r="S7" s="40">
        <f>'Valori assoluti'!S7/'Valori assoluti'!S21*100</f>
        <v>7.1761960326721121</v>
      </c>
      <c r="T7" s="40">
        <f>'Valori assoluti'!T7/'Valori assoluti'!T21*100</f>
        <v>7.2799268961315873</v>
      </c>
      <c r="U7" s="40">
        <f>'Valori assoluti'!U7/'Valori assoluti'!U21*100</f>
        <v>7.3712255772646538</v>
      </c>
      <c r="V7" s="40">
        <f>'Valori assoluti'!V7/'Valori assoluti'!V21*100</f>
        <v>7.3024893446167152</v>
      </c>
    </row>
    <row r="8" spans="1:36" x14ac:dyDescent="0.3">
      <c r="A8" s="272"/>
      <c r="B8" s="32"/>
      <c r="C8" s="38" t="s">
        <v>24</v>
      </c>
      <c r="D8" s="32"/>
      <c r="E8" s="40">
        <f>'Valori assoluti'!E8/'Valori assoluti'!E22*100</f>
        <v>18.393939231581147</v>
      </c>
      <c r="F8" s="40">
        <f>'Valori assoluti'!F8/'Valori assoluti'!F22*100</f>
        <v>18.123764835188062</v>
      </c>
      <c r="G8" s="40">
        <f>'Valori assoluti'!G8/'Valori assoluti'!G22*100</f>
        <v>18.235219861140333</v>
      </c>
      <c r="H8" s="40">
        <f>'Valori assoluti'!H8/'Valori assoluti'!H22*100</f>
        <v>18.260441344021633</v>
      </c>
      <c r="I8" s="40">
        <f>'Valori assoluti'!I8/'Valori assoluti'!I22*100</f>
        <v>18.535020814793135</v>
      </c>
      <c r="J8" s="40">
        <f>'Valori assoluti'!J8/'Valori assoluti'!J22*100</f>
        <v>18.921475875118261</v>
      </c>
      <c r="K8" s="40">
        <f>'Valori assoluti'!K8/'Valori assoluti'!K22*100</f>
        <v>19.172625441153908</v>
      </c>
      <c r="L8" s="40">
        <f>'Valori assoluti'!L8/'Valori assoluti'!L22*100</f>
        <v>19.766427773790866</v>
      </c>
      <c r="M8" s="40">
        <f>'Valori assoluti'!M8/'Valori assoluti'!M22*100</f>
        <v>19.945778466305189</v>
      </c>
      <c r="N8" s="40">
        <f>'Valori assoluti'!N8/'Valori assoluti'!N22*100</f>
        <v>20.434497243370963</v>
      </c>
      <c r="O8" s="40">
        <f>'Valori assoluti'!O8/'Valori assoluti'!O22*100</f>
        <v>20.416479749605333</v>
      </c>
      <c r="P8" s="40">
        <f>'Valori assoluti'!P8/'Valori assoluti'!P22*100</f>
        <v>20.513445050662511</v>
      </c>
      <c r="Q8" s="40">
        <f>'Valori assoluti'!Q8/'Valori assoluti'!Q22*100</f>
        <v>20.952524865068018</v>
      </c>
      <c r="R8" s="40">
        <f>'Valori assoluti'!R8/'Valori assoluti'!R22*100</f>
        <v>20.823661043134102</v>
      </c>
      <c r="S8" s="40">
        <f>'Valori assoluti'!S8/'Valori assoluti'!S22*100</f>
        <v>20.616798963226955</v>
      </c>
      <c r="T8" s="40">
        <f>'Valori assoluti'!T8/'Valori assoluti'!T22*100</f>
        <v>20.174174776763319</v>
      </c>
      <c r="U8" s="40">
        <f>'Valori assoluti'!U8/'Valori assoluti'!U22*100</f>
        <v>19.709017223910841</v>
      </c>
      <c r="V8" s="40">
        <f>'Valori assoluti'!V8/'Valori assoluti'!V22*100</f>
        <v>19.463850559398161</v>
      </c>
    </row>
    <row r="9" spans="1:36" x14ac:dyDescent="0.3">
      <c r="A9" s="235" t="s">
        <v>19</v>
      </c>
      <c r="B9" s="32"/>
      <c r="C9" s="23" t="s">
        <v>23</v>
      </c>
      <c r="D9" s="32"/>
      <c r="E9" s="40">
        <f>'Valori assoluti'!E9/'Valori assoluti'!E21*100</f>
        <v>11.809470124013528</v>
      </c>
      <c r="F9" s="40">
        <f>'Valori assoluti'!F9/'Valori assoluti'!F21*100</f>
        <v>11.461318051575931</v>
      </c>
      <c r="G9" s="40">
        <f>'Valori assoluti'!G9/'Valori assoluti'!G21*100</f>
        <v>11.580070089897912</v>
      </c>
      <c r="H9" s="40">
        <f>'Valori assoluti'!H9/'Valori assoluti'!H21*100</f>
        <v>11.091146684090166</v>
      </c>
      <c r="I9" s="40">
        <f>'Valori assoluti'!I9/'Valori assoluti'!I21*100</f>
        <v>10.60501890684084</v>
      </c>
      <c r="J9" s="40">
        <f>'Valori assoluti'!J9/'Valori assoluti'!J21*100</f>
        <v>10.689715999294409</v>
      </c>
      <c r="K9" s="40">
        <f>'Valori assoluti'!K9/'Valori assoluti'!K21*100</f>
        <v>9.1794971740401472</v>
      </c>
      <c r="L9" s="40">
        <f>'Valori assoluti'!L9/'Valori assoluti'!L21*100</f>
        <v>8.729655463961107</v>
      </c>
      <c r="M9" s="40">
        <f>'Valori assoluti'!M9/'Valori assoluti'!M21*100</f>
        <v>7.4817087561954212</v>
      </c>
      <c r="N9" s="40">
        <f>'Valori assoluti'!N9/'Valori assoluti'!N21*100</f>
        <v>7.9970831307729711</v>
      </c>
      <c r="O9" s="40">
        <f>'Valori assoluti'!O9/'Valori assoluti'!O21*100</f>
        <v>8.0310880829015545</v>
      </c>
      <c r="P9" s="40">
        <f>'Valori assoluti'!P9/'Valori assoluti'!P21*100</f>
        <v>8.393285371702639</v>
      </c>
      <c r="Q9" s="40">
        <f>'Valori assoluti'!Q9/'Valori assoluti'!Q21*100</f>
        <v>9.2913848867979993</v>
      </c>
      <c r="R9" s="40">
        <f>'Valori assoluti'!R9/'Valori assoluti'!R21*100</f>
        <v>7.9858030168589185</v>
      </c>
      <c r="S9" s="40">
        <f>'Valori assoluti'!S9/'Valori assoluti'!S21*100</f>
        <v>7.8471411901983661</v>
      </c>
      <c r="T9" s="40">
        <f>'Valori assoluti'!T9/'Valori assoluti'!T21*100</f>
        <v>7.1276271702710936</v>
      </c>
      <c r="U9" s="40">
        <f>'Valori assoluti'!U9/'Valori assoluti'!U21*100</f>
        <v>7.6080521018354048</v>
      </c>
      <c r="V9" s="40">
        <f>'Valori assoluti'!V9/'Valori assoluti'!V21*100</f>
        <v>9.6374081166223977</v>
      </c>
    </row>
    <row r="10" spans="1:36" x14ac:dyDescent="0.3">
      <c r="A10" s="272"/>
      <c r="B10" s="32"/>
      <c r="C10" s="38" t="s">
        <v>24</v>
      </c>
      <c r="D10" s="32"/>
      <c r="E10" s="40">
        <f>'Valori assoluti'!E10/'Valori assoluti'!E22*100</f>
        <v>10.848250403176117</v>
      </c>
      <c r="F10" s="40">
        <f>'Valori assoluti'!F10/'Valori assoluti'!F22*100</f>
        <v>10.970112974646756</v>
      </c>
      <c r="G10" s="40">
        <f>'Valori assoluti'!G10/'Valori assoluti'!G22*100</f>
        <v>10.846482923066134</v>
      </c>
      <c r="H10" s="40">
        <f>'Valori assoluti'!H10/'Valori assoluti'!H22*100</f>
        <v>10.549887959344833</v>
      </c>
      <c r="I10" s="40">
        <f>'Valori assoluti'!I10/'Valori assoluti'!I22*100</f>
        <v>9.924803946747577</v>
      </c>
      <c r="J10" s="40">
        <f>'Valori assoluti'!J10/'Valori assoluti'!J22*100</f>
        <v>9.8319592737757358</v>
      </c>
      <c r="K10" s="40">
        <f>'Valori assoluti'!K10/'Valori assoluti'!K22*100</f>
        <v>10.120914531226024</v>
      </c>
      <c r="L10" s="40">
        <f>'Valori assoluti'!L10/'Valori assoluti'!L22*100</f>
        <v>10.148710010652026</v>
      </c>
      <c r="M10" s="40">
        <f>'Valori assoluti'!M10/'Valori assoluti'!M22*100</f>
        <v>10.012432548542268</v>
      </c>
      <c r="N10" s="40">
        <f>'Valori assoluti'!N10/'Valori assoluti'!N22*100</f>
        <v>10.028878970858493</v>
      </c>
      <c r="O10" s="40">
        <f>'Valori assoluti'!O10/'Valori assoluti'!O22*100</f>
        <v>9.9195600286282737</v>
      </c>
      <c r="P10" s="40">
        <f>'Valori assoluti'!P10/'Valori assoluti'!P22*100</f>
        <v>9.8739432819713411</v>
      </c>
      <c r="Q10" s="40">
        <f>'Valori assoluti'!Q10/'Valori assoluti'!Q22*100</f>
        <v>9.9161930001976017</v>
      </c>
      <c r="R10" s="40">
        <f>'Valori assoluti'!R10/'Valori assoluti'!R22*100</f>
        <v>9.6748119627150633</v>
      </c>
      <c r="S10" s="40">
        <f>'Valori assoluti'!S10/'Valori assoluti'!S22*100</f>
        <v>9.3714563421351045</v>
      </c>
      <c r="T10" s="40">
        <f>'Valori assoluti'!T10/'Valori assoluti'!T22*100</f>
        <v>9.3115280425403828</v>
      </c>
      <c r="U10" s="40">
        <f>'Valori assoluti'!U10/'Valori assoluti'!U22*100</f>
        <v>9.4532928064842956</v>
      </c>
      <c r="V10" s="40">
        <f>'Valori assoluti'!V10/'Valori assoluti'!V22*100</f>
        <v>10.109929365603481</v>
      </c>
    </row>
    <row r="11" spans="1:36" x14ac:dyDescent="0.3">
      <c r="A11" s="235" t="s">
        <v>20</v>
      </c>
      <c r="B11" s="32"/>
      <c r="C11" s="23" t="s">
        <v>23</v>
      </c>
      <c r="D11" s="32"/>
      <c r="E11" s="40">
        <f>'Valori assoluti'!E11/'Valori assoluti'!E21*100</f>
        <v>10.019729425028185</v>
      </c>
      <c r="F11" s="40">
        <f>'Valori assoluti'!F11/'Valori assoluti'!F21*100</f>
        <v>9.6561604584527228</v>
      </c>
      <c r="G11" s="40">
        <f>'Valori assoluti'!G11/'Valori assoluti'!G21*100</f>
        <v>10.056376657016608</v>
      </c>
      <c r="H11" s="40">
        <f>'Valori assoluti'!H11/'Valori assoluti'!H21*100</f>
        <v>9.4413590329957522</v>
      </c>
      <c r="I11" s="40">
        <f>'Valori assoluti'!I11/'Valori assoluti'!I21*100</f>
        <v>9.1955998624957029</v>
      </c>
      <c r="J11" s="40">
        <f>'Valori assoluti'!J11/'Valori assoluti'!J21*100</f>
        <v>9.9312047980243428</v>
      </c>
      <c r="K11" s="40">
        <f>'Valori assoluti'!K11/'Valori assoluti'!K21*100</f>
        <v>7.7372831806665365</v>
      </c>
      <c r="L11" s="40">
        <f>'Valori assoluti'!L11/'Valori assoluti'!L21*100</f>
        <v>7.8841682519551899</v>
      </c>
      <c r="M11" s="40">
        <f>'Valori assoluti'!M11/'Valori assoluti'!M21*100</f>
        <v>7.5997167807410904</v>
      </c>
      <c r="N11" s="40">
        <f>'Valori assoluti'!N11/'Valori assoluti'!N21*100</f>
        <v>7.6567817209528428</v>
      </c>
      <c r="O11" s="40">
        <f>'Valori assoluti'!O11/'Valori assoluti'!O21*100</f>
        <v>7.357512953367876</v>
      </c>
      <c r="P11" s="40">
        <f>'Valori assoluti'!P11/'Valori assoluti'!P21*100</f>
        <v>6.8478550492938979</v>
      </c>
      <c r="Q11" s="40">
        <f>'Valori assoluti'!Q11/'Valori assoluti'!Q21*100</f>
        <v>7.1155542487503682</v>
      </c>
      <c r="R11" s="40">
        <f>'Valori assoluti'!R11/'Valori assoluti'!R21*100</f>
        <v>7.5717243419106763</v>
      </c>
      <c r="S11" s="40">
        <f>'Valori assoluti'!S11/'Valori assoluti'!S21*100</f>
        <v>6.0676779463243875</v>
      </c>
      <c r="T11" s="40">
        <f>'Valori assoluti'!T11/'Valori assoluti'!T21*100</f>
        <v>6.6402680475175142</v>
      </c>
      <c r="U11" s="40">
        <f>'Valori assoluti'!U11/'Valori assoluti'!U21*100</f>
        <v>5.9798697454114862</v>
      </c>
      <c r="V11" s="40">
        <f>'Valori assoluti'!V11/'Valori assoluti'!V21*100</f>
        <v>8.394588918401384</v>
      </c>
    </row>
    <row r="12" spans="1:36" x14ac:dyDescent="0.3">
      <c r="A12" s="272"/>
      <c r="B12" s="32"/>
      <c r="C12" s="38" t="s">
        <v>24</v>
      </c>
      <c r="D12" s="32"/>
      <c r="E12" s="40">
        <f>'Valori assoluti'!E12/'Valori assoluti'!E22*100</f>
        <v>15.198266208751468</v>
      </c>
      <c r="F12" s="40">
        <f>'Valori assoluti'!F12/'Valori assoluti'!F22*100</f>
        <v>15.105471185652537</v>
      </c>
      <c r="G12" s="40">
        <f>'Valori assoluti'!G12/'Valori assoluti'!G22*100</f>
        <v>14.847885545970966</v>
      </c>
      <c r="H12" s="40">
        <f>'Valori assoluti'!H12/'Valori assoluti'!H22*100</f>
        <v>14.601417918928606</v>
      </c>
      <c r="I12" s="40">
        <f>'Valori assoluti'!I12/'Valori assoluti'!I22*100</f>
        <v>13.652951400295049</v>
      </c>
      <c r="J12" s="40">
        <f>'Valori assoluti'!J12/'Valori assoluti'!J22*100</f>
        <v>13.738793530657295</v>
      </c>
      <c r="K12" s="40">
        <f>'Valori assoluti'!K12/'Valori assoluti'!K22*100</f>
        <v>14.150375939849624</v>
      </c>
      <c r="L12" s="40">
        <f>'Valori assoluti'!L12/'Valori assoluti'!L22*100</f>
        <v>14.255050058087335</v>
      </c>
      <c r="M12" s="40">
        <f>'Valori assoluti'!M12/'Valori assoluti'!M22*100</f>
        <v>14.347226109653777</v>
      </c>
      <c r="N12" s="40">
        <f>'Valori assoluti'!N12/'Valori assoluti'!N22*100</f>
        <v>14.458191126279862</v>
      </c>
      <c r="O12" s="40">
        <f>'Valori assoluti'!O12/'Valori assoluti'!O22*100</f>
        <v>14.393241535653504</v>
      </c>
      <c r="P12" s="40">
        <f>'Valori assoluti'!P12/'Valori assoluti'!P22*100</f>
        <v>14.459799748186342</v>
      </c>
      <c r="Q12" s="40">
        <f>'Valori assoluti'!Q12/'Valori assoluti'!Q22*100</f>
        <v>14.624960769955017</v>
      </c>
      <c r="R12" s="40">
        <f>'Valori assoluti'!R12/'Valori assoluti'!R22*100</f>
        <v>14.657551155299487</v>
      </c>
      <c r="S12" s="40">
        <f>'Valori assoluti'!S12/'Valori assoluti'!S22*100</f>
        <v>14.258059290458448</v>
      </c>
      <c r="T12" s="40">
        <f>'Valori assoluti'!T12/'Valori assoluti'!T22*100</f>
        <v>14.22333701214006</v>
      </c>
      <c r="U12" s="40">
        <f>'Valori assoluti'!U12/'Valori assoluti'!U22*100</f>
        <v>13.740222897669707</v>
      </c>
      <c r="V12" s="40">
        <f>'Valori assoluti'!V12/'Valori assoluti'!V22*100</f>
        <v>14.418048266193969</v>
      </c>
    </row>
    <row r="13" spans="1:36" x14ac:dyDescent="0.3">
      <c r="A13" s="235" t="s">
        <v>21</v>
      </c>
      <c r="B13" s="32"/>
      <c r="C13" s="23" t="s">
        <v>23</v>
      </c>
      <c r="D13" s="32"/>
      <c r="E13" s="40">
        <f>'Valori assoluti'!E13/'Valori assoluti'!E21*100</f>
        <v>9.1882750845546788</v>
      </c>
      <c r="F13" s="40">
        <f>'Valori assoluti'!F13/'Valori assoluti'!F21*100</f>
        <v>11.189111747851003</v>
      </c>
      <c r="G13" s="40">
        <f>'Valori assoluti'!G13/'Valori assoluti'!G21*100</f>
        <v>8.8221849763827525</v>
      </c>
      <c r="H13" s="40">
        <f>'Valori assoluti'!H13/'Valori assoluti'!H21*100</f>
        <v>9.0329957530218881</v>
      </c>
      <c r="I13" s="40">
        <f>'Valori assoluti'!I13/'Valori assoluti'!I21*100</f>
        <v>8.1643176349260909</v>
      </c>
      <c r="J13" s="40">
        <f>'Valori assoluti'!J13/'Valori assoluti'!J21*100</f>
        <v>7.8673487387546297</v>
      </c>
      <c r="K13" s="40">
        <f>'Valori assoluti'!K13/'Valori assoluti'!K21*100</f>
        <v>7.2305593451568893</v>
      </c>
      <c r="L13" s="40">
        <f>'Valori assoluti'!L13/'Valori assoluti'!L21*100</f>
        <v>8.3069118579581485</v>
      </c>
      <c r="M13" s="40">
        <f>'Valori assoluti'!M13/'Valori assoluti'!M21*100</f>
        <v>8.8742034458343166</v>
      </c>
      <c r="N13" s="40">
        <f>'Valori assoluti'!N13/'Valori assoluti'!N21*100</f>
        <v>9.6256684491978604</v>
      </c>
      <c r="O13" s="40">
        <f>'Valori assoluti'!O13/'Valori assoluti'!O21*100</f>
        <v>8.6269430051813476</v>
      </c>
      <c r="P13" s="40">
        <f>'Valori assoluti'!P13/'Valori assoluti'!P21*100</f>
        <v>9.6989075406341598</v>
      </c>
      <c r="Q13" s="40">
        <f>'Valori assoluti'!Q13/'Valori assoluti'!Q21*100</f>
        <v>10.320493972361071</v>
      </c>
      <c r="R13" s="40">
        <f>'Valori assoluti'!R13/'Valori assoluti'!R21*100</f>
        <v>10.529429162969535</v>
      </c>
      <c r="S13" s="40">
        <f>'Valori assoluti'!S13/'Valori assoluti'!S21*100</f>
        <v>11.289381563593933</v>
      </c>
      <c r="T13" s="40">
        <f>'Valori assoluti'!T13/'Valori assoluti'!T21*100</f>
        <v>11.056960097471825</v>
      </c>
      <c r="U13" s="40">
        <f>'Valori assoluti'!U13/'Valori assoluti'!U21*100</f>
        <v>11.308466548253405</v>
      </c>
      <c r="V13" s="40">
        <f>'Valori assoluti'!V13/'Valori assoluti'!V21*100</f>
        <v>9.3372042745073802</v>
      </c>
    </row>
    <row r="14" spans="1:36" x14ac:dyDescent="0.3">
      <c r="A14" s="272"/>
      <c r="B14" s="32"/>
      <c r="C14" s="38" t="s">
        <v>24</v>
      </c>
      <c r="D14" s="32"/>
      <c r="E14" s="40">
        <f>'Valori assoluti'!E14/'Valori assoluti'!E22*100</f>
        <v>2.879293624727421</v>
      </c>
      <c r="F14" s="40">
        <f>'Valori assoluti'!F14/'Valori assoluti'!F22*100</f>
        <v>2.7889625143992474</v>
      </c>
      <c r="G14" s="40">
        <f>'Valori assoluti'!G14/'Valori assoluti'!G22*100</f>
        <v>2.8666806928957151</v>
      </c>
      <c r="H14" s="40">
        <f>'Valori assoluti'!H14/'Valori assoluti'!H22*100</f>
        <v>2.9757065554710516</v>
      </c>
      <c r="I14" s="40">
        <f>'Valori assoluti'!I14/'Valori assoluti'!I22*100</f>
        <v>2.8910762173816962</v>
      </c>
      <c r="J14" s="40">
        <f>'Valori assoluti'!J14/'Valori assoluti'!J22*100</f>
        <v>2.9523509182922618</v>
      </c>
      <c r="K14" s="40">
        <f>'Valori assoluti'!K14/'Valori assoluti'!K22*100</f>
        <v>2.8970385146539819</v>
      </c>
      <c r="L14" s="40">
        <f>'Valori assoluti'!L14/'Valori assoluti'!L22*100</f>
        <v>3.0565844647759053</v>
      </c>
      <c r="M14" s="40">
        <f>'Valori assoluti'!M14/'Valori assoluti'!M22*100</f>
        <v>2.9629822494450919</v>
      </c>
      <c r="N14" s="40">
        <f>'Valori assoluti'!N14/'Valori assoluti'!N22*100</f>
        <v>3.1757022840640587</v>
      </c>
      <c r="O14" s="40">
        <f>'Valori assoluti'!O14/'Valori assoluti'!O22*100</f>
        <v>3.2569798540505928</v>
      </c>
      <c r="P14" s="40">
        <f>'Valori assoluti'!P14/'Valori assoluti'!P22*100</f>
        <v>3.6123268781101983</v>
      </c>
      <c r="Q14" s="40">
        <f>'Valori assoluti'!Q14/'Valori assoluti'!Q22*100</f>
        <v>3.8040551274153116</v>
      </c>
      <c r="R14" s="40">
        <f>'Valori assoluti'!R14/'Valori assoluti'!R22*100</f>
        <v>3.9331546862992588</v>
      </c>
      <c r="S14" s="40">
        <f>'Valori assoluti'!S14/'Valori assoluti'!S22*100</f>
        <v>3.8409201360764622</v>
      </c>
      <c r="T14" s="40">
        <f>'Valori assoluti'!T14/'Valori assoluti'!T22*100</f>
        <v>3.8860238788000401</v>
      </c>
      <c r="U14" s="40">
        <f>'Valori assoluti'!U14/'Valori assoluti'!U22*100</f>
        <v>3.9667679837892607</v>
      </c>
      <c r="V14" s="40">
        <f>'Valori assoluti'!V14/'Valori assoluti'!V22*100</f>
        <v>3.2201985795882426</v>
      </c>
    </row>
    <row r="15" spans="1:36" x14ac:dyDescent="0.3">
      <c r="A15" s="235" t="s">
        <v>22</v>
      </c>
      <c r="B15" s="32"/>
      <c r="C15" s="23" t="s">
        <v>23</v>
      </c>
      <c r="D15" s="32"/>
      <c r="E15" s="40">
        <f>'Valori assoluti'!E15/'Valori assoluti'!E21*100</f>
        <v>5.3551296505073278</v>
      </c>
      <c r="F15" s="40">
        <f>'Valori assoluti'!F15/'Valori assoluti'!F21*100</f>
        <v>6.3753581661891117</v>
      </c>
      <c r="G15" s="40">
        <f>'Valori assoluti'!G15/'Valori assoluti'!G21*100</f>
        <v>4.4491848240134084</v>
      </c>
      <c r="H15" s="40">
        <f>'Valori assoluti'!H15/'Valori assoluti'!H21*100</f>
        <v>4.1979745181313293</v>
      </c>
      <c r="I15" s="40">
        <f>'Valori assoluti'!I15/'Valori assoluti'!I21*100</f>
        <v>5.3454795462358202</v>
      </c>
      <c r="J15" s="40">
        <f>'Valori assoluti'!J15/'Valori assoluti'!J21*100</f>
        <v>5.5036161580525667</v>
      </c>
      <c r="K15" s="40">
        <f>'Valori assoluti'!K15/'Valori assoluti'!K21*100</f>
        <v>4.9892808419411416</v>
      </c>
      <c r="L15" s="40">
        <f>'Valori assoluti'!L15/'Valori assoluti'!L21*100</f>
        <v>5.3899809765377293</v>
      </c>
      <c r="M15" s="40">
        <f>'Valori assoluti'!M15/'Valori assoluti'!M21*100</f>
        <v>6.8680670285579417</v>
      </c>
      <c r="N15" s="40">
        <f>'Valori assoluti'!N15/'Valori assoluti'!N21*100</f>
        <v>5.4691298006806024</v>
      </c>
      <c r="O15" s="40">
        <f>'Valori assoluti'!O15/'Valori assoluti'!O21*100</f>
        <v>6.6321243523316058</v>
      </c>
      <c r="P15" s="40">
        <f>'Valori assoluti'!P15/'Valori assoluti'!P21*100</f>
        <v>5.6488142819078071</v>
      </c>
      <c r="Q15" s="40">
        <f>'Valori assoluti'!Q15/'Valori assoluti'!Q21*100</f>
        <v>5.8806233460746835</v>
      </c>
      <c r="R15" s="40">
        <f>'Valori assoluti'!R15/'Valori assoluti'!R21*100</f>
        <v>6.5661047027506649</v>
      </c>
      <c r="S15" s="40">
        <f>'Valori assoluti'!S15/'Valori assoluti'!S21*100</f>
        <v>6.2718786464410732</v>
      </c>
      <c r="T15" s="40">
        <f>'Valori assoluti'!T15/'Valori assoluti'!T21*100</f>
        <v>6.3052086506244294</v>
      </c>
      <c r="U15" s="40">
        <f>'Valori assoluti'!U15/'Valori assoluti'!U21*100</f>
        <v>6.45352279455299</v>
      </c>
      <c r="V15" s="40">
        <f>'Valori assoluti'!V15/'Valori assoluti'!V21*100</f>
        <v>5.6260423744517878</v>
      </c>
    </row>
    <row r="16" spans="1:36" x14ac:dyDescent="0.3">
      <c r="A16" s="272"/>
      <c r="B16" s="36"/>
      <c r="C16" s="38" t="s">
        <v>24</v>
      </c>
      <c r="D16" s="36"/>
      <c r="E16" s="40">
        <f>'Valori assoluti'!E16/'Valori assoluti'!E22*100</f>
        <v>2.7225773267682154</v>
      </c>
      <c r="F16" s="40">
        <f>'Valori assoluti'!F16/'Valori assoluti'!F22*100</f>
        <v>2.6499899601576784</v>
      </c>
      <c r="G16" s="40">
        <f>'Valori assoluti'!G16/'Valori assoluti'!G22*100</f>
        <v>2.6200995862262428</v>
      </c>
      <c r="H16" s="40">
        <f>'Valori assoluti'!H16/'Valori assoluti'!H22*100</f>
        <v>2.8407915402749002</v>
      </c>
      <c r="I16" s="40">
        <f>'Valori assoluti'!I16/'Valori assoluti'!I22*100</f>
        <v>3.1935925078690071</v>
      </c>
      <c r="J16" s="40">
        <f>'Valori assoluti'!J16/'Valori assoluti'!J22*100</f>
        <v>3.3734288417353695</v>
      </c>
      <c r="K16" s="40">
        <f>'Valori assoluti'!K16/'Valori assoluti'!K22*100</f>
        <v>3.401872027006291</v>
      </c>
      <c r="L16" s="40">
        <f>'Valori assoluti'!L16/'Valori assoluti'!L22*100</f>
        <v>3.5856458313890434</v>
      </c>
      <c r="M16" s="40">
        <f>'Valori assoluti'!M16/'Valori assoluti'!M22*100</f>
        <v>3.6523052288304942</v>
      </c>
      <c r="N16" s="40">
        <f>'Valori assoluti'!N16/'Valori assoluti'!N22*100</f>
        <v>3.9157259123129431</v>
      </c>
      <c r="O16" s="40">
        <f>'Valori assoluti'!O16/'Valori assoluti'!O22*100</f>
        <v>3.9696047175012588</v>
      </c>
      <c r="P16" s="40">
        <f>'Valori assoluti'!P16/'Valori assoluti'!P22*100</f>
        <v>4.2190029378260085</v>
      </c>
      <c r="Q16" s="40">
        <f>'Valori assoluti'!Q16/'Valori assoluti'!Q22*100</f>
        <v>4.4321233043902781</v>
      </c>
      <c r="R16" s="40">
        <f>'Valori assoluti'!R16/'Valori assoluti'!R22*100</f>
        <v>4.7498078814399536</v>
      </c>
      <c r="S16" s="40">
        <f>'Valori assoluti'!S16/'Valori assoluti'!S22*100</f>
        <v>4.4658188887088937</v>
      </c>
      <c r="T16" s="40">
        <f>'Valori assoluti'!T16/'Valori assoluti'!T22*100</f>
        <v>4.6039931774857026</v>
      </c>
      <c r="U16" s="40">
        <f>'Valori assoluti'!U16/'Valori assoluti'!U22*100</f>
        <v>4.5945288753799396</v>
      </c>
      <c r="V16" s="40">
        <f>'Valori assoluti'!V16/'Valori assoluti'!V22*100</f>
        <v>3.6040148451952003</v>
      </c>
    </row>
    <row r="17" spans="1:22" x14ac:dyDescent="0.3">
      <c r="A17" s="228" t="s">
        <v>25</v>
      </c>
      <c r="B17" s="32"/>
      <c r="C17" s="23" t="s">
        <v>23</v>
      </c>
      <c r="D17" s="32"/>
      <c r="E17" s="40">
        <f>'Valori assoluti'!E17/'Valori assoluti'!E21*100</f>
        <v>75.281848928974071</v>
      </c>
      <c r="F17" s="40">
        <f>'Valori assoluti'!F17/'Valori assoluti'!F21*100</f>
        <v>77.392550143266476</v>
      </c>
      <c r="G17" s="40">
        <f>'Valori assoluti'!G17/'Valori assoluti'!G21*100</f>
        <v>78.531159530702425</v>
      </c>
      <c r="H17" s="40">
        <f>'Valori assoluti'!H17/'Valori assoluti'!H21*100</f>
        <v>79.663508657301534</v>
      </c>
      <c r="I17" s="40">
        <f>'Valori assoluti'!I17/'Valori assoluti'!I21*100</f>
        <v>78.635269852182873</v>
      </c>
      <c r="J17" s="40">
        <f>'Valori assoluti'!J17/'Valori assoluti'!J21*100</f>
        <v>77.473981301816892</v>
      </c>
      <c r="K17" s="40">
        <f>'Valori assoluti'!K17/'Valori assoluti'!K21*100</f>
        <v>80.413174819723253</v>
      </c>
      <c r="L17" s="40">
        <f>'Valori assoluti'!L17/'Valori assoluti'!L21*100</f>
        <v>79.602621010357225</v>
      </c>
      <c r="M17" s="40">
        <f>'Valori assoluti'!M17/'Valori assoluti'!M21*100</f>
        <v>78.144913854142089</v>
      </c>
      <c r="N17" s="40">
        <f>'Valori assoluti'!N17/'Valori assoluti'!N21*100</f>
        <v>79.43607194944093</v>
      </c>
      <c r="O17" s="40">
        <f>'Valori assoluti'!O17/'Valori assoluti'!O21*100</f>
        <v>77.84974093264249</v>
      </c>
      <c r="P17" s="40">
        <f>'Valori assoluti'!P17/'Valori assoluti'!P21*100</f>
        <v>80.335731414868107</v>
      </c>
      <c r="Q17" s="40">
        <f>'Valori assoluti'!Q17/'Valori assoluti'!Q21*100</f>
        <v>79.476624522199359</v>
      </c>
      <c r="R17" s="40">
        <f>'Valori assoluti'!R17/'Valori assoluti'!R21*100</f>
        <v>78.734102336586815</v>
      </c>
      <c r="S17" s="40">
        <f>'Valori assoluti'!S17/'Valori assoluti'!S21*100</f>
        <v>80.484247374562429</v>
      </c>
      <c r="T17" s="40">
        <f>'Valori assoluti'!T17/'Valori assoluti'!T21*100</f>
        <v>79.77459640572647</v>
      </c>
      <c r="U17" s="40">
        <f>'Valori assoluti'!U17/'Valori assoluti'!U21*100</f>
        <v>80.19538188277086</v>
      </c>
      <c r="V17" s="40">
        <f>'Valori assoluti'!V17/'Valori assoluti'!V21*100</f>
        <v>78.676879362530116</v>
      </c>
    </row>
    <row r="18" spans="1:22" x14ac:dyDescent="0.3">
      <c r="A18" s="273"/>
      <c r="B18" s="32"/>
      <c r="C18" s="38" t="s">
        <v>24</v>
      </c>
      <c r="D18" s="32"/>
      <c r="E18" s="40">
        <f>'Valori assoluti'!E18/'Valori assoluti'!E22*100</f>
        <v>63.68521723289917</v>
      </c>
      <c r="F18" s="40">
        <f>'Valori assoluti'!F18/'Valori assoluti'!F22*100</f>
        <v>64.120774019001729</v>
      </c>
      <c r="G18" s="40">
        <f>'Valori assoluti'!G18/'Valori assoluti'!G22*100</f>
        <v>64.29679500666245</v>
      </c>
      <c r="H18" s="40">
        <f>'Valori assoluti'!H18/'Valori assoluti'!H22*100</f>
        <v>64.29734919677486</v>
      </c>
      <c r="I18" s="40">
        <f>'Valori assoluti'!I18/'Valori assoluti'!I22*100</f>
        <v>64.618435277042806</v>
      </c>
      <c r="J18" s="40">
        <f>'Valori assoluti'!J18/'Valori assoluti'!J22*100</f>
        <v>63.966301752489073</v>
      </c>
      <c r="K18" s="40">
        <f>'Valori assoluti'!K18/'Valori assoluti'!K22*100</f>
        <v>63.27512659199018</v>
      </c>
      <c r="L18" s="40">
        <f>'Valori assoluti'!L18/'Valori assoluti'!L22*100</f>
        <v>62.392876336732762</v>
      </c>
      <c r="M18" s="40">
        <f>'Valori assoluti'!M18/'Valori assoluti'!M22*100</f>
        <v>62.05469019521054</v>
      </c>
      <c r="N18" s="40">
        <f>'Valori assoluti'!N18/'Valori assoluti'!N22*100</f>
        <v>61.191585718036237</v>
      </c>
      <c r="O18" s="40">
        <f>'Valori assoluti'!O18/'Valori assoluti'!O22*100</f>
        <v>61.220673997239906</v>
      </c>
      <c r="P18" s="40">
        <f>'Valori assoluti'!P18/'Valori assoluti'!P22*100</f>
        <v>60.807752263325142</v>
      </c>
      <c r="Q18" s="40">
        <f>'Valori assoluti'!Q18/'Valori assoluti'!Q22*100</f>
        <v>59.990391060586688</v>
      </c>
      <c r="R18" s="40">
        <f>'Valori assoluti'!R18/'Valori assoluti'!R22*100</f>
        <v>59.768979920126462</v>
      </c>
      <c r="S18" s="40">
        <f>'Valori assoluti'!S18/'Valori assoluti'!S22*100</f>
        <v>60.659322857605702</v>
      </c>
      <c r="T18" s="40">
        <f>'Valori assoluti'!T18/'Valori assoluti'!T22*100</f>
        <v>60.998495033610908</v>
      </c>
      <c r="U18" s="40">
        <f>'Valori assoluti'!U18/'Valori assoluti'!U22*100</f>
        <v>61.95623100303952</v>
      </c>
      <c r="V18" s="40">
        <f>'Valori assoluti'!V18/'Valori assoluti'!V22*100</f>
        <v>62.514086329212674</v>
      </c>
    </row>
    <row r="19" spans="1:22" x14ac:dyDescent="0.3">
      <c r="A19" s="228" t="s">
        <v>26</v>
      </c>
      <c r="B19" s="32"/>
      <c r="C19" s="23" t="s">
        <v>23</v>
      </c>
      <c r="D19" s="32"/>
      <c r="E19" s="40">
        <f>'Valori assoluti'!E19/'Valori assoluti'!E21*100</f>
        <v>24.718151071025929</v>
      </c>
      <c r="F19" s="40">
        <f>'Valori assoluti'!F19/'Valori assoluti'!F21*100</f>
        <v>22.607449856733524</v>
      </c>
      <c r="G19" s="40">
        <f>'Valori assoluti'!G19/'Valori assoluti'!G21*100</f>
        <v>21.468840469297575</v>
      </c>
      <c r="H19" s="40">
        <f>'Valori assoluti'!H19/'Valori assoluti'!H21*100</f>
        <v>20.336491342698466</v>
      </c>
      <c r="I19" s="40">
        <f>'Valori assoluti'!I19/'Valori assoluti'!I21*100</f>
        <v>21.364730147817117</v>
      </c>
      <c r="J19" s="40">
        <f>'Valori assoluti'!J19/'Valori assoluti'!J21*100</f>
        <v>22.526018698183101</v>
      </c>
      <c r="K19" s="40">
        <f>'Valori assoluti'!K19/'Valori assoluti'!K21*100</f>
        <v>19.586825180276747</v>
      </c>
      <c r="L19" s="40">
        <f>'Valori assoluti'!L19/'Valori assoluti'!L21*100</f>
        <v>20.397378989642782</v>
      </c>
      <c r="M19" s="40">
        <f>'Valori assoluti'!M19/'Valori assoluti'!M21*100</f>
        <v>21.855086145857918</v>
      </c>
      <c r="N19" s="40">
        <f>'Valori assoluti'!N19/'Valori assoluti'!N21*100</f>
        <v>20.563928050559067</v>
      </c>
      <c r="O19" s="40">
        <f>'Valori assoluti'!O19/'Valori assoluti'!O21*100</f>
        <v>22.150259067357513</v>
      </c>
      <c r="P19" s="40">
        <f>'Valori assoluti'!P19/'Valori assoluti'!P21*100</f>
        <v>19.664268585131893</v>
      </c>
      <c r="Q19" s="40">
        <f>'Valori assoluti'!Q19/'Valori assoluti'!Q21*100</f>
        <v>20.523375477800645</v>
      </c>
      <c r="R19" s="40">
        <f>'Valori assoluti'!R19/'Valori assoluti'!R21*100</f>
        <v>21.265897663413192</v>
      </c>
      <c r="S19" s="40">
        <f>'Valori assoluti'!S19/'Valori assoluti'!S21*100</f>
        <v>19.515752625437575</v>
      </c>
      <c r="T19" s="40">
        <f>'Valori assoluti'!T19/'Valori assoluti'!T21*100</f>
        <v>20.22540359427353</v>
      </c>
      <c r="U19" s="40">
        <f>'Valori assoluti'!U19/'Valori assoluti'!U21*100</f>
        <v>19.804618117229129</v>
      </c>
      <c r="V19" s="41">
        <f>'Valori assoluti'!V19/'Valori assoluti'!V21*100</f>
        <v>21.323120637469888</v>
      </c>
    </row>
    <row r="20" spans="1:22" x14ac:dyDescent="0.3">
      <c r="A20" s="273"/>
      <c r="B20" s="32"/>
      <c r="C20" s="38" t="s">
        <v>24</v>
      </c>
      <c r="D20" s="32"/>
      <c r="E20" s="40">
        <f>'Valori assoluti'!E20/'Valori assoluti'!E22*100</f>
        <v>36.31478276710083</v>
      </c>
      <c r="F20" s="40">
        <f>'Valori assoluti'!F20/'Valori assoluti'!F22*100</f>
        <v>35.879225980998278</v>
      </c>
      <c r="G20" s="40">
        <f>'Valori assoluti'!G20/'Valori assoluti'!G22*100</f>
        <v>35.703204993337536</v>
      </c>
      <c r="H20" s="40">
        <f>'Valori assoluti'!H20/'Valori assoluti'!H22*100</f>
        <v>35.70265080322514</v>
      </c>
      <c r="I20" s="40">
        <f>'Valori assoluti'!I20/'Valori assoluti'!I22*100</f>
        <v>35.381564722957194</v>
      </c>
      <c r="J20" s="40">
        <f>'Valori assoluti'!J20/'Valori assoluti'!J22*100</f>
        <v>36.033698247510927</v>
      </c>
      <c r="K20" s="40">
        <f>'Valori assoluti'!K20/'Valori assoluti'!K22*100</f>
        <v>36.72487340800982</v>
      </c>
      <c r="L20" s="40">
        <f>'Valori assoluti'!L20/'Valori assoluti'!L22*100</f>
        <v>37.607123663267245</v>
      </c>
      <c r="M20" s="40">
        <f>'Valori assoluti'!M20/'Valori assoluti'!M22*100</f>
        <v>37.94530980478946</v>
      </c>
      <c r="N20" s="40">
        <f>'Valori assoluti'!N20/'Valori assoluti'!N22*100</f>
        <v>38.808414281963771</v>
      </c>
      <c r="O20" s="40">
        <f>'Valori assoluti'!O20/'Valori assoluti'!O22*100</f>
        <v>38.779326002760094</v>
      </c>
      <c r="P20" s="40">
        <f>'Valori assoluti'!P20/'Valori assoluti'!P22*100</f>
        <v>39.192247736674865</v>
      </c>
      <c r="Q20" s="40">
        <f>'Valori assoluti'!Q20/'Valori assoluti'!Q22*100</f>
        <v>40.009608939413312</v>
      </c>
      <c r="R20" s="40">
        <f>'Valori assoluti'!R20/'Valori assoluti'!R22*100</f>
        <v>40.231020079873545</v>
      </c>
      <c r="S20" s="40">
        <f>'Valori assoluti'!S20/'Valori assoluti'!S22*100</f>
        <v>39.340677142394298</v>
      </c>
      <c r="T20" s="40">
        <f>'Valori assoluti'!T20/'Valori assoluti'!T22*100</f>
        <v>39.001504966389085</v>
      </c>
      <c r="U20" s="40">
        <f>'Valori assoluti'!U20/'Valori assoluti'!U22*100</f>
        <v>38.043768996960488</v>
      </c>
      <c r="V20" s="41">
        <f>'Valori assoluti'!V20/'Valori assoluti'!V22*100</f>
        <v>37.485913670787326</v>
      </c>
    </row>
    <row r="21" spans="1:22" x14ac:dyDescent="0.3">
      <c r="A21" s="228" t="s">
        <v>52</v>
      </c>
      <c r="B21" s="32"/>
      <c r="C21" s="23" t="s">
        <v>23</v>
      </c>
      <c r="D21" s="32"/>
      <c r="E21" s="41">
        <f>SUM(E17,E19)</f>
        <v>100</v>
      </c>
      <c r="F21" s="41">
        <f t="shared" ref="F21:V21" si="0">SUM(F17,F19)</f>
        <v>100</v>
      </c>
      <c r="G21" s="41">
        <f t="shared" si="0"/>
        <v>100</v>
      </c>
      <c r="H21" s="41">
        <f t="shared" si="0"/>
        <v>100</v>
      </c>
      <c r="I21" s="41">
        <f t="shared" si="0"/>
        <v>99.999999999999986</v>
      </c>
      <c r="J21" s="41">
        <f t="shared" si="0"/>
        <v>100</v>
      </c>
      <c r="K21" s="41">
        <f t="shared" si="0"/>
        <v>100</v>
      </c>
      <c r="L21" s="41">
        <f t="shared" si="0"/>
        <v>100</v>
      </c>
      <c r="M21" s="41">
        <f t="shared" si="0"/>
        <v>100</v>
      </c>
      <c r="N21" s="41">
        <f t="shared" si="0"/>
        <v>100</v>
      </c>
      <c r="O21" s="41">
        <f t="shared" si="0"/>
        <v>100</v>
      </c>
      <c r="P21" s="41">
        <f t="shared" si="0"/>
        <v>100</v>
      </c>
      <c r="Q21" s="41">
        <f t="shared" si="0"/>
        <v>100</v>
      </c>
      <c r="R21" s="41">
        <f t="shared" si="0"/>
        <v>100</v>
      </c>
      <c r="S21" s="41">
        <f t="shared" ref="S21:T21" si="1">SUM(S17,S19)</f>
        <v>100</v>
      </c>
      <c r="T21" s="41">
        <f t="shared" si="1"/>
        <v>100</v>
      </c>
      <c r="U21" s="41">
        <f t="shared" ref="U21" si="2">SUM(U17,U19)</f>
        <v>99.999999999999986</v>
      </c>
      <c r="V21" s="41">
        <f t="shared" si="0"/>
        <v>100</v>
      </c>
    </row>
    <row r="22" spans="1:22" x14ac:dyDescent="0.3">
      <c r="A22" s="273"/>
      <c r="B22" s="36"/>
      <c r="C22" s="38" t="s">
        <v>24</v>
      </c>
      <c r="D22" s="36"/>
      <c r="E22" s="42">
        <f>SUM(E18,E20)</f>
        <v>100</v>
      </c>
      <c r="F22" s="42">
        <f t="shared" ref="F22:V22" si="3">SUM(F18,F20)</f>
        <v>100</v>
      </c>
      <c r="G22" s="42">
        <f t="shared" si="3"/>
        <v>99.999999999999986</v>
      </c>
      <c r="H22" s="42">
        <f t="shared" si="3"/>
        <v>100</v>
      </c>
      <c r="I22" s="42">
        <f t="shared" si="3"/>
        <v>100</v>
      </c>
      <c r="J22" s="42">
        <f t="shared" si="3"/>
        <v>100</v>
      </c>
      <c r="K22" s="42">
        <f t="shared" si="3"/>
        <v>100</v>
      </c>
      <c r="L22" s="42">
        <f t="shared" si="3"/>
        <v>100</v>
      </c>
      <c r="M22" s="42">
        <f t="shared" si="3"/>
        <v>100</v>
      </c>
      <c r="N22" s="42">
        <f t="shared" si="3"/>
        <v>100</v>
      </c>
      <c r="O22" s="42">
        <f t="shared" si="3"/>
        <v>100</v>
      </c>
      <c r="P22" s="42">
        <f t="shared" si="3"/>
        <v>100</v>
      </c>
      <c r="Q22" s="42">
        <f t="shared" si="3"/>
        <v>100</v>
      </c>
      <c r="R22" s="42">
        <f t="shared" si="3"/>
        <v>100</v>
      </c>
      <c r="S22" s="42">
        <f t="shared" ref="S22:T22" si="4">SUM(S18,S20)</f>
        <v>100</v>
      </c>
      <c r="T22" s="42">
        <f t="shared" si="4"/>
        <v>100</v>
      </c>
      <c r="U22" s="42">
        <f t="shared" ref="U22" si="5">SUM(U18,U20)</f>
        <v>100</v>
      </c>
      <c r="V22" s="42">
        <f t="shared" si="3"/>
        <v>100</v>
      </c>
    </row>
    <row r="23" spans="1:22" x14ac:dyDescent="0.3">
      <c r="A23" s="1"/>
      <c r="B23" s="1"/>
      <c r="C23" s="1"/>
      <c r="D23" s="1"/>
      <c r="E23" s="7"/>
      <c r="F23" s="7"/>
      <c r="G23" s="7"/>
      <c r="H23" s="7"/>
      <c r="I23" s="7"/>
      <c r="J23" s="4"/>
      <c r="K23" s="4"/>
      <c r="L23" s="4"/>
      <c r="M23" s="4"/>
      <c r="N23" s="4"/>
      <c r="O23" s="7"/>
      <c r="P23" s="7"/>
      <c r="Q23" s="7"/>
      <c r="R23" s="7"/>
      <c r="S23" s="7"/>
      <c r="T23" s="7"/>
      <c r="U23" s="7"/>
      <c r="V23" s="7"/>
    </row>
    <row r="24" spans="1:22" x14ac:dyDescent="0.3">
      <c r="A24" s="1"/>
      <c r="B24" s="1"/>
      <c r="C24" s="1"/>
      <c r="D24" s="1"/>
      <c r="E24" s="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6" spans="1:22" x14ac:dyDescent="0.3">
      <c r="G26" s="19"/>
    </row>
  </sheetData>
  <mergeCells count="10">
    <mergeCell ref="A15:A16"/>
    <mergeCell ref="A17:A18"/>
    <mergeCell ref="A19:A20"/>
    <mergeCell ref="A21:A22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"/>
  <sheetViews>
    <sheetView workbookViewId="0">
      <selection sqref="A1:AI1"/>
    </sheetView>
  </sheetViews>
  <sheetFormatPr defaultRowHeight="14.4" x14ac:dyDescent="0.3"/>
  <cols>
    <col min="2" max="2" width="1" customWidth="1"/>
    <col min="4" max="4" width="1.44140625" customWidth="1"/>
    <col min="5" max="5" width="0" hidden="1" customWidth="1"/>
    <col min="6" max="18" width="6.5546875" bestFit="1" customWidth="1"/>
    <col min="19" max="21" width="7" customWidth="1"/>
    <col min="22" max="22" width="9.109375" customWidth="1"/>
  </cols>
  <sheetData>
    <row r="1" spans="1:35" x14ac:dyDescent="0.3">
      <c r="A1" s="230" t="s">
        <v>190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</row>
    <row r="2" spans="1:35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31"/>
      <c r="U2" s="154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</row>
    <row r="3" spans="1:35" ht="15.6" x14ac:dyDescent="0.3">
      <c r="A3" s="53" t="s">
        <v>42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3"/>
      <c r="U3" s="43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spans="1:35" ht="24" customHeight="1" x14ac:dyDescent="0.3">
      <c r="A4" s="231" t="s">
        <v>15</v>
      </c>
      <c r="B4" s="274"/>
      <c r="C4" s="274"/>
      <c r="D4" s="30"/>
      <c r="E4" s="31"/>
      <c r="F4" s="31" t="s">
        <v>28</v>
      </c>
      <c r="G4" s="31" t="s">
        <v>29</v>
      </c>
      <c r="H4" s="31" t="s">
        <v>30</v>
      </c>
      <c r="I4" s="31" t="s">
        <v>31</v>
      </c>
      <c r="J4" s="31" t="s">
        <v>32</v>
      </c>
      <c r="K4" s="31" t="s">
        <v>33</v>
      </c>
      <c r="L4" s="31" t="s">
        <v>34</v>
      </c>
      <c r="M4" s="31" t="s">
        <v>35</v>
      </c>
      <c r="N4" s="31" t="s">
        <v>36</v>
      </c>
      <c r="O4" s="31" t="s">
        <v>37</v>
      </c>
      <c r="P4" s="31" t="s">
        <v>38</v>
      </c>
      <c r="Q4" s="31" t="s">
        <v>39</v>
      </c>
      <c r="R4" s="31" t="s">
        <v>40</v>
      </c>
      <c r="S4" s="31" t="s">
        <v>43</v>
      </c>
      <c r="T4" s="128" t="s">
        <v>118</v>
      </c>
      <c r="U4" s="128" t="s">
        <v>187</v>
      </c>
      <c r="V4" s="128" t="s">
        <v>189</v>
      </c>
      <c r="W4" s="128" t="s">
        <v>188</v>
      </c>
    </row>
    <row r="5" spans="1:35" x14ac:dyDescent="0.3">
      <c r="A5" s="233" t="s">
        <v>17</v>
      </c>
      <c r="B5" s="32"/>
      <c r="C5" s="23" t="s">
        <v>23</v>
      </c>
      <c r="D5" s="32"/>
      <c r="E5" s="33"/>
      <c r="F5" s="40">
        <f>('Valori assoluti'!F5-'Valori assoluti'!E5)/'Valori assoluti'!E5*100</f>
        <v>-0.80477673935617866</v>
      </c>
      <c r="G5" s="40">
        <f>('Valori assoluti'!G5-'Valori assoluti'!F5)/'Valori assoluti'!F5*100</f>
        <v>-0.15702695629416383</v>
      </c>
      <c r="H5" s="40">
        <f>('Valori assoluti'!H5-'Valori assoluti'!G5)/'Valori assoluti'!G5*100</f>
        <v>-4.4560943643512454</v>
      </c>
      <c r="I5" s="40">
        <f>('Valori assoluti'!I5-'Valori assoluti'!H5)/'Valori assoluti'!H5*100</f>
        <v>-4.4444444444444446</v>
      </c>
      <c r="J5" s="40">
        <f>('Valori assoluti'!J5-'Valori assoluti'!I5)/'Valori assoluti'!I5*100</f>
        <v>-4.1056560436405398</v>
      </c>
      <c r="K5" s="40">
        <f>('Valori assoluti'!K5-'Valori assoluti'!J5)/'Valori assoluti'!J5*100</f>
        <v>-1.6766467065868262</v>
      </c>
      <c r="L5" s="40">
        <f>('Valori assoluti'!L5-'Valori assoluti'!K5)/'Valori assoluti'!K5*100</f>
        <v>-9.8660170523751525</v>
      </c>
      <c r="M5" s="40">
        <f>('Valori assoluti'!M5-'Valori assoluti'!L5)/'Valori assoluti'!L5*100</f>
        <v>-11.554054054054054</v>
      </c>
      <c r="N5" s="40">
        <f>('Valori assoluti'!N5-'Valori assoluti'!M5)/'Valori assoluti'!M5*100</f>
        <v>-2.8647822765469821</v>
      </c>
      <c r="O5" s="40">
        <f>('Valori assoluti'!O5-'Valori assoluti'!N5)/'Valori assoluti'!N5*100</f>
        <v>-7.1175776641761699</v>
      </c>
      <c r="P5" s="40">
        <f>('Valori assoluti'!P5-'Valori assoluti'!O5)/'Valori assoluti'!O5*100</f>
        <v>-1.100762066045724</v>
      </c>
      <c r="Q5" s="40">
        <f>('Valori assoluti'!Q5-'Valori assoluti'!P5)/'Valori assoluti'!P5*100</f>
        <v>-12.842465753424658</v>
      </c>
      <c r="R5" s="40">
        <f>('Valori assoluti'!R5-'Valori assoluti'!Q5)/'Valori assoluti'!Q5*100</f>
        <v>0</v>
      </c>
      <c r="S5" s="40">
        <f>('Valori assoluti'!S5-'Valori assoluti'!R5)/'Valori assoluti'!R5*100</f>
        <v>3.2907662082514735</v>
      </c>
      <c r="T5" s="40">
        <f>('Valori assoluti'!T5-'Valori assoluti'!S5)/'Valori assoluti'!S5*100</f>
        <v>-3.8516405135520682</v>
      </c>
      <c r="U5" s="40">
        <f>('Valori assoluti'!U5-'Valori assoluti'!T5)/'Valori assoluti'!T5*100</f>
        <v>2.3738872403560833</v>
      </c>
      <c r="V5" s="153">
        <f>('Valori assoluti'!U5-'Valori assoluti'!E5)/'Valori assoluti'!E5*100</f>
        <v>-46.261682242990652</v>
      </c>
      <c r="W5" s="153">
        <f>('Valori assoluti'!U5-'Valori assoluti'!N5)/'Valori assoluti'!N5*100</f>
        <v>-18.600078647267008</v>
      </c>
    </row>
    <row r="6" spans="1:35" x14ac:dyDescent="0.3">
      <c r="A6" s="272"/>
      <c r="B6" s="32"/>
      <c r="C6" s="38" t="s">
        <v>24</v>
      </c>
      <c r="D6" s="32"/>
      <c r="E6" s="39"/>
      <c r="F6" s="40">
        <f>('Valori assoluti'!F6-'Valori assoluti'!E6)/'Valori assoluti'!E6*100</f>
        <v>2.2146553342091857</v>
      </c>
      <c r="G6" s="40">
        <f>('Valori assoluti'!G6-'Valori assoluti'!F6)/'Valori assoluti'!F6*100</f>
        <v>-5.4019883010256269</v>
      </c>
      <c r="H6" s="40">
        <f>('Valori assoluti'!H6-'Valori assoluti'!G6)/'Valori assoluti'!G6*100</f>
        <v>-3.3718208941980277</v>
      </c>
      <c r="I6" s="40">
        <f>('Valori assoluti'!I6-'Valori assoluti'!H6)/'Valori assoluti'!H6*100</f>
        <v>-0.44364604736050689</v>
      </c>
      <c r="J6" s="40">
        <f>('Valori assoluti'!J6-'Valori assoluti'!I6)/'Valori assoluti'!I6*100</f>
        <v>-1.7594327385927997</v>
      </c>
      <c r="K6" s="40">
        <f>('Valori assoluti'!K6-'Valori assoluti'!J6)/'Valori assoluti'!J6*100</f>
        <v>-3.902284450129978</v>
      </c>
      <c r="L6" s="40">
        <f>('Valori assoluti'!L6-'Valori assoluti'!K6)/'Valori assoluti'!K6*100</f>
        <v>-6.6669516313208721</v>
      </c>
      <c r="M6" s="40">
        <f>('Valori assoluti'!M6-'Valori assoluti'!L6)/'Valori assoluti'!L6*100</f>
        <v>-1.3379567535738819</v>
      </c>
      <c r="N6" s="40">
        <f>('Valori assoluti'!N6-'Valori assoluti'!M6)/'Valori assoluti'!M6*100</f>
        <v>-3.03315649867374</v>
      </c>
      <c r="O6" s="40">
        <f>('Valori assoluti'!O6-'Valori assoluti'!N6)/'Valori assoluti'!N6*100</f>
        <v>-4.0539986048992658</v>
      </c>
      <c r="P6" s="40">
        <f>('Valori assoluti'!P6-'Valori assoluti'!O6)/'Valori assoluti'!O6*100</f>
        <v>-9.9887382571383778</v>
      </c>
      <c r="Q6" s="40">
        <f>('Valori assoluti'!Q6-'Valori assoluti'!P6)/'Valori assoluti'!P6*100</f>
        <v>-5.4353679009217313</v>
      </c>
      <c r="R6" s="40">
        <f>('Valori assoluti'!R6-'Valori assoluti'!Q6)/'Valori assoluti'!Q6*100</f>
        <v>-2.9207837883101657</v>
      </c>
      <c r="S6" s="40">
        <f>('Valori assoluti'!S6-'Valori assoluti'!R6)/'Valori assoluti'!R6*100</f>
        <v>1.0557913259496947</v>
      </c>
      <c r="T6" s="40">
        <f>('Valori assoluti'!T6-'Valori assoluti'!S6)/'Valori assoluti'!S6*100</f>
        <v>1.6661545290040629</v>
      </c>
      <c r="U6" s="40">
        <f>('Valori assoluti'!U6-'Valori assoluti'!T6)/'Valori assoluti'!T6*100</f>
        <v>0.54992108002820972</v>
      </c>
      <c r="V6" s="153">
        <f>('Valori assoluti'!U6-'Valori assoluti'!E6)/'Valori assoluti'!E6*100</f>
        <v>-35.778748961042446</v>
      </c>
      <c r="W6" s="153">
        <f>('Valori assoluti'!U6-'Valori assoluti'!N6)/'Valori assoluti'!N6*100</f>
        <v>-18.097328792417215</v>
      </c>
    </row>
    <row r="7" spans="1:35" x14ac:dyDescent="0.3">
      <c r="A7" s="235" t="s">
        <v>18</v>
      </c>
      <c r="B7" s="32"/>
      <c r="C7" s="23" t="s">
        <v>23</v>
      </c>
      <c r="D7" s="32"/>
      <c r="E7" s="33"/>
      <c r="F7" s="40">
        <f>('Valori assoluti'!F7-'Valori assoluti'!E7)/'Valori assoluti'!E7*100</f>
        <v>-30.76923076923077</v>
      </c>
      <c r="G7" s="40">
        <f>('Valori assoluti'!G7-'Valori assoluti'!F7)/'Valori assoluti'!F7*100</f>
        <v>-0.4357298474945534</v>
      </c>
      <c r="H7" s="40">
        <f>('Valori assoluti'!H7-'Valori assoluti'!G7)/'Valori assoluti'!G7*100</f>
        <v>-10.284463894967178</v>
      </c>
      <c r="I7" s="40">
        <f>('Valori assoluti'!I7-'Valori assoluti'!H7)/'Valori assoluti'!H7*100</f>
        <v>-3.1707317073170733</v>
      </c>
      <c r="J7" s="40">
        <f>('Valori assoluti'!J7-'Valori assoluti'!I7)/'Valori assoluti'!I7*100</f>
        <v>1.2594458438287155</v>
      </c>
      <c r="K7" s="40">
        <f>('Valori assoluti'!K7-'Valori assoluti'!J7)/'Valori assoluti'!J7*100</f>
        <v>-12.437810945273633</v>
      </c>
      <c r="L7" s="40">
        <f>('Valori assoluti'!L7-'Valori assoluti'!K7)/'Valori assoluti'!K7*100</f>
        <v>-4.2613636363636358</v>
      </c>
      <c r="M7" s="40">
        <f>('Valori assoluti'!M7-'Valori assoluti'!L7)/'Valori assoluti'!L7*100</f>
        <v>-7.1216617210682491</v>
      </c>
      <c r="N7" s="40">
        <f>('Valori assoluti'!N7-'Valori assoluti'!M7)/'Valori assoluti'!M7*100</f>
        <v>-2.2364217252396164</v>
      </c>
      <c r="O7" s="40">
        <f>('Valori assoluti'!O7-'Valori assoluti'!N7)/'Valori assoluti'!N7*100</f>
        <v>2.9411764705882351</v>
      </c>
      <c r="P7" s="40">
        <f>('Valori assoluti'!P7-'Valori assoluti'!O7)/'Valori assoluti'!O7*100</f>
        <v>-14.603174603174605</v>
      </c>
      <c r="Q7" s="40">
        <f>('Valori assoluti'!Q7-'Valori assoluti'!P7)/'Valori assoluti'!P7*100</f>
        <v>-4.8327137546468402</v>
      </c>
      <c r="R7" s="40">
        <f>('Valori assoluti'!R7-'Valori assoluti'!Q7)/'Valori assoluti'!Q7*100</f>
        <v>-5.859375</v>
      </c>
      <c r="S7" s="40">
        <f>('Valori assoluti'!S7-'Valori assoluti'!R7)/'Valori assoluti'!R7*100</f>
        <v>2.0746887966804977</v>
      </c>
      <c r="T7" s="40">
        <f>('Valori assoluti'!T7-'Valori assoluti'!S7)/'Valori assoluti'!S7*100</f>
        <v>-2.8455284552845526</v>
      </c>
      <c r="U7" s="40">
        <f>('Valori assoluti'!U7-'Valori assoluti'!T7)/'Valori assoluti'!T7*100</f>
        <v>4.1841004184100417</v>
      </c>
      <c r="V7" s="153">
        <f>('Valori assoluti'!U7-'Valori assoluti'!E7)/'Valori assoluti'!E7*100</f>
        <v>-62.443438914027148</v>
      </c>
      <c r="W7" s="153">
        <f>('Valori assoluti'!U7-'Valori assoluti'!N7)/'Valori assoluti'!N7*100</f>
        <v>-18.627450980392158</v>
      </c>
    </row>
    <row r="8" spans="1:35" x14ac:dyDescent="0.3">
      <c r="A8" s="272"/>
      <c r="B8" s="32"/>
      <c r="C8" s="38" t="s">
        <v>24</v>
      </c>
      <c r="D8" s="32"/>
      <c r="E8" s="39"/>
      <c r="F8" s="40">
        <f>('Valori assoluti'!F8-'Valori assoluti'!E8)/'Valori assoluti'!E8*100</f>
        <v>-9.4666627829075756E-2</v>
      </c>
      <c r="G8" s="40">
        <f>('Valori assoluti'!G8-'Valori assoluti'!F8)/'Valori assoluti'!F8*100</f>
        <v>-5.2378383894339402</v>
      </c>
      <c r="H8" s="40">
        <f>('Valori assoluti'!H8-'Valori assoluti'!G8)/'Valori assoluti'!G8*100</f>
        <v>-3.5967017414312963</v>
      </c>
      <c r="I8" s="40">
        <f>('Valori assoluti'!I8-'Valori assoluti'!H8)/'Valori assoluti'!H8*100</f>
        <v>-0.95745699422334285</v>
      </c>
      <c r="J8" s="40">
        <f>('Valori assoluti'!J8-'Valori assoluti'!I8)/'Valori assoluti'!I8*100</f>
        <v>1.5048496761511938</v>
      </c>
      <c r="K8" s="40">
        <f>('Valori assoluti'!K8-'Valori assoluti'!J8)/'Valori assoluti'!J8*100</f>
        <v>-0.83492063492063495</v>
      </c>
      <c r="L8" s="40">
        <f>('Valori assoluti'!L8-'Valori assoluti'!K8)/'Valori assoluti'!K8*100</f>
        <v>-1.6839005026090852</v>
      </c>
      <c r="M8" s="40">
        <f>('Valori assoluti'!M8-'Valori assoluti'!L8)/'Valori assoluti'!L8*100</f>
        <v>-0.22304711666829474</v>
      </c>
      <c r="N8" s="40">
        <f>('Valori assoluti'!N8-'Valori assoluti'!M8)/'Valori assoluti'!M8*100</f>
        <v>1.6039813983845967</v>
      </c>
      <c r="O8" s="40">
        <f>('Valori assoluti'!O8-'Valori assoluti'!N8)/'Valori assoluti'!N8*100</f>
        <v>-4.2525855977388067</v>
      </c>
      <c r="P8" s="40">
        <f>('Valori assoluti'!P8-'Valori assoluti'!O8)/'Valori assoluti'!O8*100</f>
        <v>-8.180140892318013</v>
      </c>
      <c r="Q8" s="40">
        <f>('Valori assoluti'!Q8-'Valori assoluti'!P8)/'Valori assoluti'!P8*100</f>
        <v>-1.2165939024167474</v>
      </c>
      <c r="R8" s="40">
        <f>('Valori assoluti'!R8-'Valori assoluti'!Q8)/'Valori assoluti'!Q8*100</f>
        <v>-3.2897534996394029</v>
      </c>
      <c r="S8" s="40">
        <f>('Valori assoluti'!S8-'Valori assoluti'!R8)/'Valori assoluti'!R8*100</f>
        <v>-2.6597575433094955</v>
      </c>
      <c r="T8" s="40">
        <f>('Valori assoluti'!T8-'Valori assoluti'!S8)/'Valori assoluti'!S8*100</f>
        <v>-1.2532657591293928</v>
      </c>
      <c r="U8" s="40">
        <f>('Valori assoluti'!U8-'Valori assoluti'!T8)/'Valori assoluti'!T8*100</f>
        <v>-3.2564801368636735</v>
      </c>
      <c r="V8" s="153">
        <f>('Valori assoluti'!U8-'Valori assoluti'!E8)/'Valori assoluti'!E8*100</f>
        <v>-29.171885467944424</v>
      </c>
      <c r="W8" s="153">
        <f>('Valori assoluti'!U8-'Valori assoluti'!N8)/'Valori assoluti'!N8*100</f>
        <v>-21.898888674760713</v>
      </c>
    </row>
    <row r="9" spans="1:35" x14ac:dyDescent="0.3">
      <c r="A9" s="235" t="s">
        <v>19</v>
      </c>
      <c r="B9" s="32"/>
      <c r="C9" s="23" t="s">
        <v>23</v>
      </c>
      <c r="D9" s="32"/>
      <c r="E9" s="33"/>
      <c r="F9" s="40">
        <f>('Valori assoluti'!F9-'Valori assoluti'!E9)/'Valori assoluti'!E9*100</f>
        <v>-4.5346062052505962</v>
      </c>
      <c r="G9" s="40">
        <f>('Valori assoluti'!G9-'Valori assoluti'!F9)/'Valori assoluti'!F9*100</f>
        <v>-5</v>
      </c>
      <c r="H9" s="40">
        <f>('Valori assoluti'!H9-'Valori assoluti'!G9)/'Valori assoluti'!G9*100</f>
        <v>-10.657894736842104</v>
      </c>
      <c r="I9" s="40">
        <f>('Valori assoluti'!I9-'Valori assoluti'!H9)/'Valori assoluti'!H9*100</f>
        <v>-9.1310751104565533</v>
      </c>
      <c r="J9" s="40">
        <f>('Valori assoluti'!J9-'Valori assoluti'!I9)/'Valori assoluti'!I9*100</f>
        <v>-1.7828200972447326</v>
      </c>
      <c r="K9" s="40">
        <f>('Valori assoluti'!K9-'Valori assoluti'!J9)/'Valori assoluti'!J9*100</f>
        <v>-22.277227722772277</v>
      </c>
      <c r="L9" s="40">
        <f>('Valori assoluti'!L9-'Valori assoluti'!K9)/'Valori assoluti'!K9*100</f>
        <v>-12.314225053078557</v>
      </c>
      <c r="M9" s="40">
        <f>('Valori assoluti'!M9-'Valori assoluti'!L9)/'Valori assoluti'!L9*100</f>
        <v>-23.244552058111381</v>
      </c>
      <c r="N9" s="40">
        <f>('Valori assoluti'!N9-'Valori assoluti'!M9)/'Valori assoluti'!M9*100</f>
        <v>3.7854889589905363</v>
      </c>
      <c r="O9" s="40">
        <f>('Valori assoluti'!O9-'Valori assoluti'!N9)/'Valori assoluti'!N9*100</f>
        <v>-5.7750759878419453</v>
      </c>
      <c r="P9" s="40">
        <f>('Valori assoluti'!P9-'Valori assoluti'!O9)/'Valori assoluti'!O9*100</f>
        <v>1.6129032258064515</v>
      </c>
      <c r="Q9" s="40">
        <f>('Valori assoluti'!Q9-'Valori assoluti'!P9)/'Valori assoluti'!P9*100</f>
        <v>0.31746031746031744</v>
      </c>
      <c r="R9" s="40">
        <f>('Valori assoluti'!R9-'Valori assoluti'!Q9)/'Valori assoluti'!Q9*100</f>
        <v>-14.556962025316455</v>
      </c>
      <c r="S9" s="40">
        <f>('Valori assoluti'!S9-'Valori assoluti'!R9)/'Valori assoluti'!R9*100</f>
        <v>-0.37037037037037041</v>
      </c>
      <c r="T9" s="40">
        <f>('Valori assoluti'!T9-'Valori assoluti'!S9)/'Valori assoluti'!S9*100</f>
        <v>-13.011152416356877</v>
      </c>
      <c r="U9" s="40">
        <f>('Valori assoluti'!U9-'Valori assoluti'!T9)/'Valori assoluti'!T9*100</f>
        <v>9.8290598290598297</v>
      </c>
      <c r="V9" s="153">
        <f>('Valori assoluti'!U9-'Valori assoluti'!E9)/'Valori assoluti'!E9*100</f>
        <v>-69.33174224343675</v>
      </c>
      <c r="W9" s="153">
        <f>('Valori assoluti'!U9-'Valori assoluti'!N9)/'Valori assoluti'!N9*100</f>
        <v>-21.88449848024316</v>
      </c>
    </row>
    <row r="10" spans="1:35" x14ac:dyDescent="0.3">
      <c r="A10" s="272"/>
      <c r="B10" s="32"/>
      <c r="C10" s="38" t="s">
        <v>24</v>
      </c>
      <c r="D10" s="32"/>
      <c r="E10" s="39"/>
      <c r="F10" s="40">
        <f>('Valori assoluti'!F10-'Valori assoluti'!E10)/'Valori assoluti'!E10*100</f>
        <v>2.5336461291517471</v>
      </c>
      <c r="G10" s="40">
        <f>('Valori assoluti'!G10-'Valori assoluti'!F10)/'Valori assoluti'!F10*100</f>
        <v>-6.8784470508899114</v>
      </c>
      <c r="H10" s="40">
        <f>('Valori assoluti'!H10-'Valori assoluti'!G10)/'Valori assoluti'!G10*100</f>
        <v>-6.3623432044484671</v>
      </c>
      <c r="I10" s="40">
        <f>('Valori assoluti'!I10-'Valori assoluti'!H10)/'Valori assoluti'!H10*100</f>
        <v>-8.2060488882751006</v>
      </c>
      <c r="J10" s="40">
        <f>('Valori assoluti'!J10-'Valori assoluti'!I10)/'Valori assoluti'!I10*100</f>
        <v>-1.4984654269723776</v>
      </c>
      <c r="K10" s="40">
        <f>('Valori assoluti'!K10-'Valori assoluti'!J10)/'Valori assoluti'!J10*100</f>
        <v>0.74230205278592376</v>
      </c>
      <c r="L10" s="40">
        <f>('Valori assoluti'!L10-'Valori assoluti'!K10)/'Valori assoluti'!K10*100</f>
        <v>-4.3755116892567996</v>
      </c>
      <c r="M10" s="40">
        <f>('Valori assoluti'!M10-'Valori assoluti'!L10)/'Valori assoluti'!L10*100</f>
        <v>-2.4479959411466261</v>
      </c>
      <c r="N10" s="40">
        <f>('Valori assoluti'!N10-'Valori assoluti'!M10)/'Valori assoluti'!M10*100</f>
        <v>-0.6631127291639578</v>
      </c>
      <c r="O10" s="40">
        <f>('Valori assoluti'!O10-'Valori assoluti'!N10)/'Valori assoluti'!N10*100</f>
        <v>-5.212696335078534</v>
      </c>
      <c r="P10" s="40">
        <f>('Valori assoluti'!P10-'Valori assoluti'!O10)/'Valori assoluti'!O10*100</f>
        <v>-9.0344184761970521</v>
      </c>
      <c r="Q10" s="40">
        <f>('Valori assoluti'!Q10-'Valori assoluti'!P10)/'Valori assoluti'!P10*100</f>
        <v>-2.8728652751423152</v>
      </c>
      <c r="R10" s="40">
        <f>('Valori assoluti'!R10-'Valori assoluti'!Q10)/'Valori assoluti'!Q10*100</f>
        <v>-5.0599773375532369</v>
      </c>
      <c r="S10" s="40">
        <f>('Valori assoluti'!S10-'Valori assoluti'!R10)/'Valori assoluti'!R10*100</f>
        <v>-4.7658243476829369</v>
      </c>
      <c r="T10" s="40">
        <f>('Valori assoluti'!T10-'Valori assoluti'!S10)/'Valori assoluti'!S10*100</f>
        <v>0.26793431287813307</v>
      </c>
      <c r="U10" s="40">
        <f>('Valori assoluti'!U10-'Valori assoluti'!T10)/'Valori assoluti'!T10*100</f>
        <v>0.53443668649254372</v>
      </c>
      <c r="V10" s="153">
        <f>('Valori assoluti'!U10-'Valori assoluti'!E10)/'Valori assoluti'!E10*100</f>
        <v>-42.397826892208919</v>
      </c>
      <c r="W10" s="153">
        <f>('Valori assoluti'!U10-'Valori assoluti'!N10)/'Valori assoluti'!N10*100</f>
        <v>-23.671465968586389</v>
      </c>
    </row>
    <row r="11" spans="1:35" x14ac:dyDescent="0.3">
      <c r="A11" s="235" t="s">
        <v>20</v>
      </c>
      <c r="B11" s="32"/>
      <c r="C11" s="23" t="s">
        <v>23</v>
      </c>
      <c r="D11" s="32"/>
      <c r="E11" s="33"/>
      <c r="F11" s="40">
        <f>('Valori assoluti'!F11-'Valori assoluti'!E11)/'Valori assoluti'!E11*100</f>
        <v>-5.2039381153305202</v>
      </c>
      <c r="G11" s="40">
        <f>('Valori assoluti'!G11-'Valori assoluti'!F11)/'Valori assoluti'!F11*100</f>
        <v>-2.0771513353115725</v>
      </c>
      <c r="H11" s="40">
        <f>('Valori assoluti'!H11-'Valori assoluti'!G11)/'Valori assoluti'!G11*100</f>
        <v>-12.424242424242424</v>
      </c>
      <c r="I11" s="40">
        <f>('Valori assoluti'!I11-'Valori assoluti'!H11)/'Valori assoluti'!H11*100</f>
        <v>-7.4394463667820068</v>
      </c>
      <c r="J11" s="40">
        <f>('Valori assoluti'!J11-'Valori assoluti'!I11)/'Valori assoluti'!I11*100</f>
        <v>5.2336448598130847</v>
      </c>
      <c r="K11" s="40">
        <f>('Valori assoluti'!K11-'Valori assoluti'!J11)/'Valori assoluti'!J11*100</f>
        <v>-29.484902309058615</v>
      </c>
      <c r="L11" s="40">
        <f>('Valori assoluti'!L11-'Valori assoluti'!K11)/'Valori assoluti'!K11*100</f>
        <v>-6.0453400503778338</v>
      </c>
      <c r="M11" s="40">
        <f>('Valori assoluti'!M11-'Valori assoluti'!L11)/'Valori assoluti'!L11*100</f>
        <v>-13.672922252010725</v>
      </c>
      <c r="N11" s="40">
        <f>('Valori assoluti'!N11-'Valori assoluti'!M11)/'Valori assoluti'!M11*100</f>
        <v>-2.1739130434782608</v>
      </c>
      <c r="O11" s="40">
        <f>('Valori assoluti'!O11-'Valori assoluti'!N11)/'Valori assoluti'!N11*100</f>
        <v>-9.8412698412698418</v>
      </c>
      <c r="P11" s="40">
        <f>('Valori assoluti'!P11-'Valori assoluti'!O11)/'Valori assoluti'!O11*100</f>
        <v>-9.5070422535211261</v>
      </c>
      <c r="Q11" s="40">
        <f>('Valori assoluti'!Q11-'Valori assoluti'!P11)/'Valori assoluti'!P11*100</f>
        <v>-5.836575875486381</v>
      </c>
      <c r="R11" s="40">
        <f>('Valori assoluti'!R11-'Valori assoluti'!Q11)/'Valori assoluti'!Q11*100</f>
        <v>5.785123966942149</v>
      </c>
      <c r="S11" s="40">
        <f>('Valori assoluti'!S11-'Valori assoluti'!R11)/'Valori assoluti'!R11*100</f>
        <v>-18.75</v>
      </c>
      <c r="T11" s="40">
        <f>('Valori assoluti'!T11-'Valori assoluti'!S11)/'Valori assoluti'!S11*100</f>
        <v>4.8076923076923084</v>
      </c>
      <c r="U11" s="40">
        <f>('Valori assoluti'!U11-'Valori assoluti'!T11)/'Valori assoluti'!T11*100</f>
        <v>-7.3394495412844041</v>
      </c>
      <c r="V11" s="153">
        <f>('Valori assoluti'!U11-'Valori assoluti'!E11)/'Valori assoluti'!E11*100</f>
        <v>-71.589310829817151</v>
      </c>
      <c r="W11" s="153">
        <f>('Valori assoluti'!U11-'Valori assoluti'!N11)/'Valori assoluti'!N11*100</f>
        <v>-35.873015873015873</v>
      </c>
    </row>
    <row r="12" spans="1:35" x14ac:dyDescent="0.3">
      <c r="A12" s="272"/>
      <c r="B12" s="32"/>
      <c r="C12" s="38" t="s">
        <v>24</v>
      </c>
      <c r="D12" s="32"/>
      <c r="E12" s="39"/>
      <c r="F12" s="40">
        <f>('Valori assoluti'!F12-'Valori assoluti'!E12)/'Valori assoluti'!E12*100</f>
        <v>0.77556272363527401</v>
      </c>
      <c r="G12" s="40">
        <f>('Valori assoluti'!G12-'Valori assoluti'!F12)/'Valori assoluti'!F12*100</f>
        <v>-7.4230843230196077</v>
      </c>
      <c r="H12" s="40">
        <f>('Valori assoluti'!H12-'Valori assoluti'!G12)/'Valori assoluti'!G12*100</f>
        <v>-5.3278920818454907</v>
      </c>
      <c r="I12" s="40">
        <f>('Valori assoluti'!I12-'Valori assoluti'!H12)/'Valori assoluti'!H12*100</f>
        <v>-8.7628968847911555</v>
      </c>
      <c r="J12" s="40">
        <f>('Valori assoluti'!J12-'Valori assoluti'!I12)/'Valori assoluti'!I12*100</f>
        <v>5.6870379281683363E-2</v>
      </c>
      <c r="K12" s="40">
        <f>('Valori assoluti'!K12-'Valori assoluti'!J12)/'Valori assoluti'!J12*100</f>
        <v>0.79791885274571528</v>
      </c>
      <c r="L12" s="40">
        <f>('Valori assoluti'!L12-'Valori assoluti'!K12)/'Valori assoluti'!K12*100</f>
        <v>-3.9319872476089266</v>
      </c>
      <c r="M12" s="40">
        <f>('Valori assoluti'!M12-'Valori assoluti'!L12)/'Valori assoluti'!L12*100</f>
        <v>-0.48085605923785446</v>
      </c>
      <c r="N12" s="40">
        <f>('Valori assoluti'!N12-'Valori assoluti'!M12)/'Valori assoluti'!M12*100</f>
        <v>-5.8979652020053085E-2</v>
      </c>
      <c r="O12" s="40">
        <f>('Valori assoluti'!O12-'Valori assoluti'!N12)/'Valori assoluti'!N12*100</f>
        <v>-4.5985881925687178</v>
      </c>
      <c r="P12" s="40">
        <f>('Valori assoluti'!P12-'Valori assoluti'!O12)/'Valori assoluti'!O12*100</f>
        <v>-8.1915728866788804</v>
      </c>
      <c r="Q12" s="40">
        <f>('Valori assoluti'!Q12-'Valori assoluti'!P12)/'Valori assoluti'!P12*100</f>
        <v>-2.1820255001554889</v>
      </c>
      <c r="R12" s="40">
        <f>('Valori assoluti'!R12-'Valori assoluti'!Q12)/'Valori assoluti'!Q12*100</f>
        <v>-2.4744343771525461</v>
      </c>
      <c r="S12" s="40">
        <f>('Valori assoluti'!S12-'Valori assoluti'!R12)/'Valori assoluti'!R12*100</f>
        <v>-4.3627078126697816</v>
      </c>
      <c r="T12" s="40">
        <f>('Valori assoluti'!T12-'Valori assoluti'!S12)/'Valori assoluti'!S12*100</f>
        <v>0.66749985797875366</v>
      </c>
      <c r="U12" s="40">
        <f>('Valori assoluti'!U12-'Valori assoluti'!T12)/'Valori assoluti'!T12*100</f>
        <v>-4.3367850794277816</v>
      </c>
      <c r="V12" s="153">
        <f>('Valori assoluti'!U12-'Valori assoluti'!E12)/'Valori assoluti'!E12*100</f>
        <v>-40.239366858794703</v>
      </c>
      <c r="W12" s="153">
        <f>('Valori assoluti'!U12-'Valori assoluti'!N12)/'Valori assoluti'!N12*100</f>
        <v>-23.045146060784894</v>
      </c>
    </row>
    <row r="13" spans="1:35" x14ac:dyDescent="0.3">
      <c r="A13" s="235" t="s">
        <v>21</v>
      </c>
      <c r="B13" s="32"/>
      <c r="C13" s="23" t="s">
        <v>23</v>
      </c>
      <c r="D13" s="32"/>
      <c r="E13" s="33"/>
      <c r="F13" s="40">
        <f>('Valori assoluti'!F13-'Valori assoluti'!E13)/'Valori assoluti'!E13*100</f>
        <v>19.785276073619631</v>
      </c>
      <c r="G13" s="40">
        <f>('Valori assoluti'!G13-'Valori assoluti'!F13)/'Valori assoluti'!F13*100</f>
        <v>-25.864276568501921</v>
      </c>
      <c r="H13" s="40">
        <f>('Valori assoluti'!H13-'Valori assoluti'!G13)/'Valori assoluti'!G13*100</f>
        <v>-4.4905008635578589</v>
      </c>
      <c r="I13" s="40">
        <f>('Valori assoluti'!I13-'Valori assoluti'!H13)/'Valori assoluti'!H13*100</f>
        <v>-14.10488245931284</v>
      </c>
      <c r="J13" s="40">
        <f>('Valori assoluti'!J13-'Valori assoluti'!I13)/'Valori assoluti'!I13*100</f>
        <v>-6.1052631578947363</v>
      </c>
      <c r="K13" s="40">
        <f>('Valori assoluti'!K13-'Valori assoluti'!J13)/'Valori assoluti'!J13*100</f>
        <v>-16.816143497757849</v>
      </c>
      <c r="L13" s="40">
        <f>('Valori assoluti'!L13-'Valori assoluti'!K13)/'Valori assoluti'!K13*100</f>
        <v>5.9299191374663076</v>
      </c>
      <c r="M13" s="40">
        <f>('Valori assoluti'!M13-'Valori assoluti'!L13)/'Valori assoluti'!L13*100</f>
        <v>-4.3256997455470731</v>
      </c>
      <c r="N13" s="40">
        <f>('Valori assoluti'!N13-'Valori assoluti'!M13)/'Valori assoluti'!M13*100</f>
        <v>5.3191489361702127</v>
      </c>
      <c r="O13" s="40">
        <f>('Valori assoluti'!O13-'Valori assoluti'!N13)/'Valori assoluti'!N13*100</f>
        <v>-15.909090909090908</v>
      </c>
      <c r="P13" s="40">
        <f>('Valori assoluti'!P13-'Valori assoluti'!O13)/'Valori assoluti'!O13*100</f>
        <v>9.3093093093093096</v>
      </c>
      <c r="Q13" s="40">
        <f>('Valori assoluti'!Q13-'Valori assoluti'!P13)/'Valori assoluti'!P13*100</f>
        <v>-3.5714285714285712</v>
      </c>
      <c r="R13" s="40">
        <f>('Valori assoluti'!R13-'Valori assoluti'!Q13)/'Valori assoluti'!Q13*100</f>
        <v>1.4245014245014245</v>
      </c>
      <c r="S13" s="40">
        <f>('Valori assoluti'!S13-'Valori assoluti'!R13)/'Valori assoluti'!R13*100</f>
        <v>8.7078651685393265</v>
      </c>
      <c r="T13" s="40">
        <f>('Valori assoluti'!T13-'Valori assoluti'!S13)/'Valori assoluti'!S13*100</f>
        <v>-6.2015503875968996</v>
      </c>
      <c r="U13" s="40">
        <f>('Valori assoluti'!U13-'Valori assoluti'!T13)/'Valori assoluti'!T13*100</f>
        <v>5.2341597796143251</v>
      </c>
      <c r="V13" s="153">
        <f>('Valori assoluti'!U13-'Valori assoluti'!E13)/'Valori assoluti'!E13*100</f>
        <v>-41.411042944785272</v>
      </c>
      <c r="W13" s="153">
        <f>('Valori assoluti'!U13-'Valori assoluti'!N13)/'Valori assoluti'!N13*100</f>
        <v>-3.535353535353535</v>
      </c>
    </row>
    <row r="14" spans="1:35" x14ac:dyDescent="0.3">
      <c r="A14" s="272"/>
      <c r="B14" s="32"/>
      <c r="C14" s="38" t="s">
        <v>24</v>
      </c>
      <c r="D14" s="32"/>
      <c r="E14" s="39"/>
      <c r="F14" s="40">
        <f>('Valori assoluti'!F14-'Valori assoluti'!E14)/'Valori assoluti'!E14*100</f>
        <v>-1.7863788611834759</v>
      </c>
      <c r="G14" s="40">
        <f>('Valori assoluti'!G14-'Valori assoluti'!F14)/'Valori assoluti'!F14*100</f>
        <v>-3.1924971580143993</v>
      </c>
      <c r="H14" s="40">
        <f>('Valori assoluti'!H14-'Valori assoluti'!G14)/'Valori assoluti'!G14*100</f>
        <v>-6.8499853214600254E-2</v>
      </c>
      <c r="I14" s="40">
        <f>('Valori assoluti'!I14-'Valori assoluti'!H14)/'Valori assoluti'!H14*100</f>
        <v>-5.1997649823736776</v>
      </c>
      <c r="J14" s="40">
        <f>('Valori assoluti'!J14-'Valori assoluti'!I14)/'Valori assoluti'!I14*100</f>
        <v>1.5390972007024069</v>
      </c>
      <c r="K14" s="40">
        <f>('Valori assoluti'!K14-'Valori assoluti'!J14)/'Valori assoluti'!J14*100</f>
        <v>-3.967446592065107</v>
      </c>
      <c r="L14" s="40">
        <f>('Valori assoluti'!L14-'Valori assoluti'!K14)/'Valori assoluti'!K14*100</f>
        <v>0.61440677966101698</v>
      </c>
      <c r="M14" s="40">
        <f>('Valori assoluti'!M14-'Valori assoluti'!L14)/'Valori assoluti'!L14*100</f>
        <v>-4.1482417351021272</v>
      </c>
      <c r="N14" s="40">
        <f>('Valori assoluti'!N14-'Valori assoluti'!M14)/'Valori assoluti'!M14*100</f>
        <v>6.2939367311072054</v>
      </c>
      <c r="O14" s="40">
        <f>('Valori assoluti'!O14-'Valori assoluti'!N14)/'Valori assoluti'!N14*100</f>
        <v>-1.7154076676655989</v>
      </c>
      <c r="P14" s="40">
        <f>('Valori assoluti'!P14-'Valori assoluti'!O14)/'Valori assoluti'!O14*100</f>
        <v>1.3563242561244875</v>
      </c>
      <c r="Q14" s="40">
        <f>('Valori assoluti'!Q14-'Valori assoluti'!P14)/'Valori assoluti'!P14*100</f>
        <v>1.8464730290456433</v>
      </c>
      <c r="R14" s="40">
        <f>('Valori assoluti'!R14-'Valori assoluti'!Q14)/'Valori assoluti'!Q14*100</f>
        <v>0.61112242819311469</v>
      </c>
      <c r="S14" s="40">
        <f>('Valori assoluti'!S14-'Valori assoluti'!R14)/'Valori assoluti'!R14*100</f>
        <v>-3.988661672403321</v>
      </c>
      <c r="T14" s="40">
        <f>('Valori assoluti'!T14-'Valori assoluti'!S14)/'Valori assoluti'!S14*100</f>
        <v>2.0982707718262339</v>
      </c>
      <c r="U14" s="40">
        <f>('Valori assoluti'!U14-'Valori assoluti'!T14)/'Valori assoluti'!T14*100</f>
        <v>1.0843746772694414</v>
      </c>
      <c r="V14" s="153">
        <f>('Valori assoluti'!U14-'Valori assoluti'!E14)/'Valori assoluti'!E14*100</f>
        <v>-8.9318943059173801</v>
      </c>
      <c r="W14" s="153">
        <f>('Valori assoluti'!U14-'Valori assoluti'!N14)/'Valori assoluti'!N14*100</f>
        <v>1.1470497054872377</v>
      </c>
    </row>
    <row r="15" spans="1:35" x14ac:dyDescent="0.3">
      <c r="A15" s="235" t="s">
        <v>22</v>
      </c>
      <c r="B15" s="32"/>
      <c r="C15" s="23" t="s">
        <v>23</v>
      </c>
      <c r="D15" s="32"/>
      <c r="E15" s="33"/>
      <c r="F15" s="40">
        <f>('Valori assoluti'!F15-'Valori assoluti'!E15)/'Valori assoluti'!E15*100</f>
        <v>17.105263157894736</v>
      </c>
      <c r="G15" s="40">
        <f>('Valori assoluti'!G15-'Valori assoluti'!F15)/'Valori assoluti'!F15*100</f>
        <v>-34.382022471910112</v>
      </c>
      <c r="H15" s="40">
        <f>('Valori assoluti'!H15-'Valori assoluti'!G15)/'Valori assoluti'!G15*100</f>
        <v>-11.986301369863012</v>
      </c>
      <c r="I15" s="40">
        <f>('Valori assoluti'!I15-'Valori assoluti'!H15)/'Valori assoluti'!H15*100</f>
        <v>21.011673151750973</v>
      </c>
      <c r="J15" s="40">
        <f>('Valori assoluti'!J15-'Valori assoluti'!I15)/'Valori assoluti'!I15*100</f>
        <v>0.32154340836012862</v>
      </c>
      <c r="K15" s="40">
        <f>('Valori assoluti'!K15-'Valori assoluti'!J15)/'Valori assoluti'!J15*100</f>
        <v>-17.948717948717949</v>
      </c>
      <c r="L15" s="40">
        <f>('Valori assoluti'!L15-'Valori assoluti'!K15)/'Valori assoluti'!K15*100</f>
        <v>-0.390625</v>
      </c>
      <c r="M15" s="40">
        <f>('Valori assoluti'!M15-'Valori assoluti'!L15)/'Valori assoluti'!L15*100</f>
        <v>14.117647058823529</v>
      </c>
      <c r="N15" s="40">
        <f>('Valori assoluti'!N15-'Valori assoluti'!M15)/'Valori assoluti'!M15*100</f>
        <v>-22.680412371134022</v>
      </c>
      <c r="O15" s="40">
        <f>('Valori assoluti'!O15-'Valori assoluti'!N15)/'Valori assoluti'!N15*100</f>
        <v>13.777777777777779</v>
      </c>
      <c r="P15" s="40">
        <f>('Valori assoluti'!P15-'Valori assoluti'!O15)/'Valori assoluti'!O15*100</f>
        <v>-17.1875</v>
      </c>
      <c r="Q15" s="40">
        <f>('Valori assoluti'!Q15-'Valori assoluti'!P15)/'Valori assoluti'!P15*100</f>
        <v>-5.6603773584905666</v>
      </c>
      <c r="R15" s="40">
        <f>('Valori assoluti'!R15-'Valori assoluti'!Q15)/'Valori assoluti'!Q15*100</f>
        <v>11</v>
      </c>
      <c r="S15" s="40">
        <f>('Valori assoluti'!S15-'Valori assoluti'!R15)/'Valori assoluti'!R15*100</f>
        <v>-3.1531531531531529</v>
      </c>
      <c r="T15" s="40">
        <f>('Valori assoluti'!T15-'Valori assoluti'!S15)/'Valori assoluti'!S15*100</f>
        <v>-3.7209302325581395</v>
      </c>
      <c r="U15" s="40">
        <f>('Valori assoluti'!U15-'Valori assoluti'!T15)/'Valori assoluti'!T15*100</f>
        <v>5.3140096618357484</v>
      </c>
      <c r="V15" s="153">
        <f>('Valori assoluti'!U15-'Valori assoluti'!E15)/'Valori assoluti'!E15*100</f>
        <v>-42.631578947368418</v>
      </c>
      <c r="W15" s="153">
        <f>('Valori assoluti'!U15-'Valori assoluti'!N15)/'Valori assoluti'!N15*100</f>
        <v>-3.1111111111111112</v>
      </c>
    </row>
    <row r="16" spans="1:35" x14ac:dyDescent="0.3">
      <c r="A16" s="272"/>
      <c r="B16" s="36"/>
      <c r="C16" s="38" t="s">
        <v>24</v>
      </c>
      <c r="D16" s="36"/>
      <c r="E16" s="39"/>
      <c r="F16" s="40">
        <f>('Valori assoluti'!F16-'Valori assoluti'!E16)/'Valori assoluti'!E16*100</f>
        <v>-1.3086687001869526</v>
      </c>
      <c r="G16" s="40">
        <f>('Valori assoluti'!G16-'Valori assoluti'!F16)/'Valori assoluti'!F16*100</f>
        <v>-6.8793619142572284</v>
      </c>
      <c r="H16" s="40">
        <f>('Valori assoluti'!H16-'Valori assoluti'!G16)/'Valori assoluti'!G16*100</f>
        <v>4.3790149892933616</v>
      </c>
      <c r="I16" s="40">
        <f>('Valori assoluti'!I16-'Valori assoluti'!H16)/'Valori assoluti'!H16*100</f>
        <v>9.6933018771156014</v>
      </c>
      <c r="J16" s="40">
        <f>('Valori assoluti'!J16-'Valori assoluti'!I16)/'Valori assoluti'!I16*100</f>
        <v>5.0308584252852073</v>
      </c>
      <c r="K16" s="40">
        <f>('Valori assoluti'!K16-'Valori assoluti'!J16)/'Valori assoluti'!J16*100</f>
        <v>-1.3087606837606838</v>
      </c>
      <c r="L16" s="40">
        <f>('Valori assoluti'!L16-'Valori assoluti'!K16)/'Valori assoluti'!K16*100</f>
        <v>0.51420838971583216</v>
      </c>
      <c r="M16" s="40">
        <f>('Valori assoluti'!M16-'Valori assoluti'!L16)/'Valori assoluti'!L16*100</f>
        <v>0.7180039490217196</v>
      </c>
      <c r="N16" s="40">
        <f>('Valori assoluti'!N16-'Valori assoluti'!M16)/'Valori assoluti'!M16*100</f>
        <v>6.3268579575833179</v>
      </c>
      <c r="O16" s="40">
        <f>('Valori assoluti'!O16-'Valori assoluti'!N16)/'Valori assoluti'!N16*100</f>
        <v>-2.8494803888702647</v>
      </c>
      <c r="P16" s="40">
        <f>('Valori assoluti'!P16-'Valori assoluti'!O16)/'Valori assoluti'!O16*100</f>
        <v>-2.872670807453416</v>
      </c>
      <c r="Q16" s="40">
        <f>('Valori assoluti'!Q16-'Valori assoluti'!P16)/'Valori assoluti'!P16*100</f>
        <v>1.5987210231814548</v>
      </c>
      <c r="R16" s="40">
        <f>('Valori assoluti'!R16-'Valori assoluti'!Q16)/'Valori assoluti'!Q16*100</f>
        <v>4.2835912230090045</v>
      </c>
      <c r="S16" s="40">
        <f>('Valori assoluti'!S16-'Valori assoluti'!R16)/'Valori assoluti'!R16*100</f>
        <v>-7.5614049794618152</v>
      </c>
      <c r="T16" s="40">
        <f>('Valori assoluti'!T16-'Valori assoluti'!S16)/'Valori assoluti'!S16*100</f>
        <v>4.0355491067380065</v>
      </c>
      <c r="U16" s="40">
        <f>('Valori assoluti'!U16-'Valori assoluti'!T16)/'Valori assoluti'!T16*100</f>
        <v>-1.1767782426778242</v>
      </c>
      <c r="V16" s="153">
        <f>('Valori assoluti'!U16-'Valori assoluti'!E16)/'Valori assoluti'!E16*100</f>
        <v>11.551707173078816</v>
      </c>
      <c r="W16" s="153">
        <f>('Valori assoluti'!U16-'Valori assoluti'!N16)/'Valori assoluti'!N16*100</f>
        <v>-4.9865906805229638</v>
      </c>
    </row>
    <row r="17" spans="1:23" x14ac:dyDescent="0.3">
      <c r="A17" s="275" t="s">
        <v>25</v>
      </c>
      <c r="B17" s="32"/>
      <c r="C17" s="23" t="s">
        <v>23</v>
      </c>
      <c r="D17" s="32"/>
      <c r="E17" s="34"/>
      <c r="F17" s="40">
        <f>('Valori assoluti'!F17-'Valori assoluti'!E17)/'Valori assoluti'!E17*100</f>
        <v>1.1231748408835642</v>
      </c>
      <c r="G17" s="40">
        <f>('Valori assoluti'!G17-'Valori assoluti'!F17)/'Valori assoluti'!F17*100</f>
        <v>-4.5908922621251387</v>
      </c>
      <c r="H17" s="40">
        <f>('Valori assoluti'!H17-'Valori assoluti'!G17)/'Valori assoluti'!G17*100</f>
        <v>-5.3744664338377959</v>
      </c>
      <c r="I17" s="40">
        <f>('Valori assoluti'!I17-'Valori assoluti'!H17)/'Valori assoluti'!H17*100</f>
        <v>-6.1923313512405169</v>
      </c>
      <c r="J17" s="40">
        <f>('Valori assoluti'!J17-'Valori assoluti'!I17)/'Valori assoluti'!I17*100</f>
        <v>-4</v>
      </c>
      <c r="K17" s="40">
        <f>('Valori assoluti'!K17-'Valori assoluti'!J17)/'Valori assoluti'!J17*100</f>
        <v>-6.0564663023679417</v>
      </c>
      <c r="L17" s="40">
        <f>('Valori assoluti'!L17-'Valori assoluti'!K17)/'Valori assoluti'!K17*100</f>
        <v>-8.7251575375666501</v>
      </c>
      <c r="M17" s="40">
        <f>('Valori assoluti'!M17-'Valori assoluti'!L17)/'Valori assoluti'!L17*100</f>
        <v>-12.0817843866171</v>
      </c>
      <c r="N17" s="40">
        <f>('Valori assoluti'!N17-'Valori assoluti'!M17)/'Valori assoluti'!M17*100</f>
        <v>-1.2987012987012987</v>
      </c>
      <c r="O17" s="40">
        <f>('Valori assoluti'!O17-'Valori assoluti'!N17)/'Valori assoluti'!N17*100</f>
        <v>-8.0477356181150554</v>
      </c>
      <c r="P17" s="40">
        <f>('Valori assoluti'!P17-'Valori assoluti'!O17)/'Valori assoluti'!O17*100</f>
        <v>0.33277870216306155</v>
      </c>
      <c r="Q17" s="40">
        <f>('Valori assoluti'!Q17-'Valori assoluti'!P17)/'Valori assoluti'!P17*100</f>
        <v>-10.348258706467661</v>
      </c>
      <c r="R17" s="40">
        <f>('Valori assoluti'!R17-'Valori assoluti'!Q17)/'Valori assoluti'!Q17*100</f>
        <v>-1.5168331483536812</v>
      </c>
      <c r="S17" s="40">
        <f>('Valori assoluti'!S17-'Valori assoluti'!R17)/'Valori assoluti'!R17*100</f>
        <v>3.6438767843726523</v>
      </c>
      <c r="T17" s="40">
        <f>('Valori assoluti'!T17-'Valori assoluti'!S17)/'Valori assoluti'!S17*100</f>
        <v>-5.0743022834360278</v>
      </c>
      <c r="U17" s="40">
        <f>('Valori assoluti'!U17-'Valori assoluti'!T17)/'Valori assoluti'!T17*100</f>
        <v>3.4364261168384882</v>
      </c>
      <c r="V17" s="153">
        <f>('Valori assoluti'!U17-'Valori assoluti'!E17)/'Valori assoluti'!E17*100</f>
        <v>-49.288655934107076</v>
      </c>
      <c r="W17" s="151">
        <f>('Valori assoluti'!U17-'Valori assoluti'!N17)/'Valori assoluti'!N17*100</f>
        <v>-17.105263157894736</v>
      </c>
    </row>
    <row r="18" spans="1:23" x14ac:dyDescent="0.3">
      <c r="A18" s="272"/>
      <c r="B18" s="32"/>
      <c r="C18" s="38" t="s">
        <v>24</v>
      </c>
      <c r="D18" s="32"/>
      <c r="E18" s="39"/>
      <c r="F18" s="40">
        <f>('Valori assoluti'!F18-'Valori assoluti'!E18)/'Valori assoluti'!E18*100</f>
        <v>2.0881006864988558</v>
      </c>
      <c r="G18" s="40">
        <f>('Valori assoluti'!G18-'Valori assoluti'!F18)/'Valori assoluti'!F18*100</f>
        <v>-5.5584856525967075</v>
      </c>
      <c r="H18" s="40">
        <f>('Valori assoluti'!H18-'Valori assoluti'!G18)/'Valori assoluti'!G18*100</f>
        <v>-3.7290250521374158</v>
      </c>
      <c r="I18" s="40">
        <f>('Valori assoluti'!I18-'Valori assoluti'!H18)/'Valori assoluti'!H18*100</f>
        <v>-1.9374136094808636</v>
      </c>
      <c r="J18" s="40">
        <f>('Valori assoluti'!J18-'Valori assoluti'!I18)/'Valori assoluti'!I18*100</f>
        <v>-1.5717718827987799</v>
      </c>
      <c r="K18" s="40">
        <f>('Valori assoluti'!K18-'Valori assoluti'!J18)/'Valori assoluti'!J18*100</f>
        <v>-3.1913944567304759</v>
      </c>
      <c r="L18" s="40">
        <f>('Valori assoluti'!L18-'Valori assoluti'!K18)/'Valori assoluti'!K18*100</f>
        <v>-5.9670582301073809</v>
      </c>
      <c r="M18" s="40">
        <f>('Valori assoluti'!M18-'Valori assoluti'!L18)/'Valori assoluti'!L18*100</f>
        <v>-1.6561876221767184</v>
      </c>
      <c r="N18" s="40">
        <f>('Valori assoluti'!N18-'Valori assoluti'!M18)/'Valori assoluti'!M18*100</f>
        <v>-2.2054041580128811</v>
      </c>
      <c r="O18" s="40">
        <f>('Valori assoluti'!O18-'Valori assoluti'!N18)/'Valori assoluti'!N18*100</f>
        <v>-4.1225336930114818</v>
      </c>
      <c r="P18" s="40">
        <f>('Valori assoluti'!P18-'Valori assoluti'!O18)/'Valori assoluti'!O18*100</f>
        <v>-9.2305454870899908</v>
      </c>
      <c r="Q18" s="40">
        <f>('Valori assoluti'!Q18-'Valori assoluti'!P18)/'Valori assoluti'!P18*100</f>
        <v>-4.5866867150621786</v>
      </c>
      <c r="R18" s="40">
        <f>('Valori assoluti'!R18-'Valori assoluti'!Q18)/'Valori assoluti'!Q18*100</f>
        <v>-3.0504227189645485</v>
      </c>
      <c r="S18" s="40">
        <f>('Valori assoluti'!S18-'Valori assoluti'!R18)/'Valori assoluti'!R18*100</f>
        <v>-0.21850933994190849</v>
      </c>
      <c r="T18" s="40">
        <f>('Valori assoluti'!T18-'Valori assoluti'!S18)/'Valori assoluti'!S18*100</f>
        <v>1.4775003338229402</v>
      </c>
      <c r="U18" s="40">
        <f>('Valori assoluti'!U18-'Valori assoluti'!T18)/'Valori assoluti'!T18*100</f>
        <v>0.58160573184291386</v>
      </c>
      <c r="V18" s="153">
        <f>('Valori assoluti'!U18-'Valori assoluti'!E18)/'Valori assoluti'!E18*100</f>
        <v>-35.692472068919102</v>
      </c>
      <c r="W18" s="151">
        <f>('Valori assoluti'!U18-'Valori assoluti'!N18)/'Valori assoluti'!N18*100</f>
        <v>-18.012152545008931</v>
      </c>
    </row>
    <row r="19" spans="1:23" x14ac:dyDescent="0.3">
      <c r="A19" s="275" t="s">
        <v>26</v>
      </c>
      <c r="B19" s="32"/>
      <c r="C19" s="23" t="s">
        <v>23</v>
      </c>
      <c r="D19" s="32"/>
      <c r="E19" s="33"/>
      <c r="F19" s="40">
        <f>('Valori assoluti'!F19-'Valori assoluti'!E19)/'Valori assoluti'!E19*100</f>
        <v>-10.034207525655644</v>
      </c>
      <c r="G19" s="40">
        <f>('Valori assoluti'!G19-'Valori assoluti'!F19)/'Valori assoluti'!F19*100</f>
        <v>-10.709759188846641</v>
      </c>
      <c r="H19" s="40">
        <f>('Valori assoluti'!H19-'Valori assoluti'!G19)/'Valori assoluti'!G19*100</f>
        <v>-11.639460610361958</v>
      </c>
      <c r="I19" s="40">
        <f>('Valori assoluti'!I19-'Valori assoluti'!H19)/'Valori assoluti'!H19*100</f>
        <v>-0.1606425702811245</v>
      </c>
      <c r="J19" s="40">
        <f>('Valori assoluti'!J19-'Valori assoluti'!I19)/'Valori assoluti'!I19*100</f>
        <v>2.7353177795655674</v>
      </c>
      <c r="K19" s="40">
        <f>('Valori assoluti'!K19-'Valori assoluti'!J19)/'Valori assoluti'!J19*100</f>
        <v>-21.29992169146437</v>
      </c>
      <c r="L19" s="40">
        <f>('Valori assoluti'!L19-'Valori assoluti'!K19)/'Valori assoluti'!K19*100</f>
        <v>-3.9800995024875623</v>
      </c>
      <c r="M19" s="40">
        <f>('Valori assoluti'!M19-'Valori assoluti'!L19)/'Valori assoluti'!L19*100</f>
        <v>-4.0414507772020727</v>
      </c>
      <c r="N19" s="40">
        <f>('Valori assoluti'!N19-'Valori assoluti'!M19)/'Valori assoluti'!M19*100</f>
        <v>-8.639308855291576</v>
      </c>
      <c r="O19" s="40">
        <f>('Valori assoluti'!O19-'Valori assoluti'!N19)/'Valori assoluti'!N19*100</f>
        <v>1.0638297872340425</v>
      </c>
      <c r="P19" s="40">
        <f>('Valori assoluti'!P19-'Valori assoluti'!O19)/'Valori assoluti'!O19*100</f>
        <v>-13.684210526315791</v>
      </c>
      <c r="Q19" s="40">
        <f>('Valori assoluti'!Q19-'Valori assoluti'!P19)/'Valori assoluti'!P19*100</f>
        <v>-5.4200542005420056</v>
      </c>
      <c r="R19" s="40">
        <f>('Valori assoluti'!R19-'Valori assoluti'!Q19)/'Valori assoluti'!Q19*100</f>
        <v>3.0085959885386817</v>
      </c>
      <c r="S19" s="40">
        <f>('Valori assoluti'!S19-'Valori assoluti'!R19)/'Valori assoluti'!R19*100</f>
        <v>-6.9541029207232263</v>
      </c>
      <c r="T19" s="40">
        <f>('Valori assoluti'!T19-'Valori assoluti'!S19)/'Valori assoluti'!S19*100</f>
        <v>-0.74738415545590431</v>
      </c>
      <c r="U19" s="40">
        <f>('Valori assoluti'!U19-'Valori assoluti'!T19)/'Valori assoluti'!T19*100</f>
        <v>0.75301204819277112</v>
      </c>
      <c r="V19" s="153">
        <f>('Valori assoluti'!U19-'Valori assoluti'!E19)/'Valori assoluti'!E19*100</f>
        <v>-61.858608893956671</v>
      </c>
      <c r="W19" s="151">
        <f>('Valori assoluti'!U19-'Valori assoluti'!N19)/'Valori assoluti'!N19*100</f>
        <v>-20.921985815602838</v>
      </c>
    </row>
    <row r="20" spans="1:23" x14ac:dyDescent="0.3">
      <c r="A20" s="272"/>
      <c r="B20" s="32"/>
      <c r="C20" s="38" t="s">
        <v>24</v>
      </c>
      <c r="D20" s="32"/>
      <c r="E20" s="39"/>
      <c r="F20" s="40">
        <f>('Valori assoluti'!F20-'Valori assoluti'!E20)/'Valori assoluti'!E20*100</f>
        <v>0.17852137092609804</v>
      </c>
      <c r="G20" s="40">
        <f>('Valori assoluti'!G20-'Valori assoluti'!F20)/'Valori assoluti'!F20*100</f>
        <v>-6.2790868924889542</v>
      </c>
      <c r="H20" s="40">
        <f>('Valori assoluti'!H20-'Valori assoluti'!G20)/'Valori assoluti'!G20*100</f>
        <v>-3.7313491471089706</v>
      </c>
      <c r="I20" s="40">
        <f>('Valori assoluti'!I20-'Valori assoluti'!H20)/'Valori assoluti'!H20*100</f>
        <v>-3.3022101792301917</v>
      </c>
      <c r="J20" s="40">
        <f>('Valori assoluti'!J20-'Valori assoluti'!I20)/'Valori assoluti'!I20*100</f>
        <v>1.2643697564104728</v>
      </c>
      <c r="K20" s="40">
        <f>('Valori assoluti'!K20-'Valori assoluti'!J20)/'Valori assoluti'!J20*100</f>
        <v>-0.25671801026872043</v>
      </c>
      <c r="L20" s="40">
        <f>('Valori assoluti'!L20-'Valori assoluti'!K20)/'Valori assoluti'!K20*100</f>
        <v>-2.3464919610923554</v>
      </c>
      <c r="M20" s="40">
        <f>('Valori assoluti'!M20-'Valori assoluti'!L20)/'Valori assoluti'!L20*100</f>
        <v>-0.23104569570426151</v>
      </c>
      <c r="N20" s="40">
        <f>('Valori assoluti'!N20-'Valori assoluti'!M20)/'Valori assoluti'!M20*100</f>
        <v>1.4297967235611975</v>
      </c>
      <c r="O20" s="40">
        <f>('Valori assoluti'!O20-'Valori assoluti'!N20)/'Valori assoluti'!N20*100</f>
        <v>-4.2399181443804599</v>
      </c>
      <c r="P20" s="40">
        <f>('Valori assoluti'!P20-'Valori assoluti'!O20)/'Valori assoluti'!O20*100</f>
        <v>-7.6410903985235281</v>
      </c>
      <c r="Q20" s="40">
        <f>('Valori assoluti'!Q20-'Valori assoluti'!P20)/'Valori assoluti'!P20*100</f>
        <v>-1.269719858495076</v>
      </c>
      <c r="R20" s="40">
        <f>('Valori assoluti'!R20-'Valori assoluti'!Q20)/'Valori assoluti'!Q20*100</f>
        <v>-2.1527764327632624</v>
      </c>
      <c r="S20" s="40">
        <f>('Valori assoluti'!S20-'Valori assoluti'!R20)/'Valori assoluti'!R20*100</f>
        <v>-3.8589059670028405</v>
      </c>
      <c r="T20" s="40">
        <f>('Valori assoluti'!T20-'Valori assoluti'!S20)/'Valori assoluti'!S20*100</f>
        <v>4.3236565781346506E-2</v>
      </c>
      <c r="U20" s="40">
        <f>('Valori assoluti'!U20-'Valori assoluti'!T20)/'Valori assoluti'!T20*100</f>
        <v>-3.4049515342347347</v>
      </c>
      <c r="V20" s="153">
        <f>('Valori assoluti'!U20-'Valori assoluti'!E20)/'Valori assoluti'!E20*100</f>
        <v>-30.750674987828084</v>
      </c>
      <c r="W20" s="151">
        <f>('Valori assoluti'!U20-'Valori assoluti'!N20)/'Valori assoluti'!N20*100</f>
        <v>-20.619498211522362</v>
      </c>
    </row>
    <row r="21" spans="1:23" x14ac:dyDescent="0.3">
      <c r="A21" s="275" t="s">
        <v>52</v>
      </c>
      <c r="B21" s="32"/>
      <c r="C21" s="23" t="s">
        <v>23</v>
      </c>
      <c r="D21" s="32"/>
      <c r="E21" s="35"/>
      <c r="F21" s="41">
        <f>('Valori assoluti'!F21-'Valori assoluti'!E21)/'Valori assoluti'!E21*100</f>
        <v>-1.6347237880496055</v>
      </c>
      <c r="G21" s="41">
        <f>('Valori assoluti'!G21-'Valori assoluti'!F21)/'Valori assoluti'!F21*100</f>
        <v>-5.974212034383954</v>
      </c>
      <c r="H21" s="41">
        <f>('Valori assoluti'!H21-'Valori assoluti'!G21)/'Valori assoluti'!G21*100</f>
        <v>-6.7194880390065519</v>
      </c>
      <c r="I21" s="41">
        <f>('Valori assoluti'!I21-'Valori assoluti'!H21)/'Valori assoluti'!H21*100</f>
        <v>-4.9656974844821953</v>
      </c>
      <c r="J21" s="41">
        <f>('Valori assoluti'!J21-'Valori assoluti'!I21)/'Valori assoluti'!I21*100</f>
        <v>-2.561017531797869</v>
      </c>
      <c r="K21" s="41">
        <f>('Valori assoluti'!K21-'Valori assoluti'!J21)/'Valori assoluti'!J21*100</f>
        <v>-9.4902099135650015</v>
      </c>
      <c r="L21" s="41">
        <f>('Valori assoluti'!L21-'Valori assoluti'!K21)/'Valori assoluti'!K21*100</f>
        <v>-7.7957513155330354</v>
      </c>
      <c r="M21" s="41">
        <f>('Valori assoluti'!M21-'Valori assoluti'!L21)/'Valori assoluti'!L21*100</f>
        <v>-10.441767068273093</v>
      </c>
      <c r="N21" s="41">
        <f>('Valori assoluti'!N21-'Valori assoluti'!M21)/'Valori assoluti'!M21*100</f>
        <v>-2.9029974038234601</v>
      </c>
      <c r="O21" s="41">
        <f>('Valori assoluti'!O21-'Valori assoluti'!N21)/'Valori assoluti'!N21*100</f>
        <v>-6.174039863879436</v>
      </c>
      <c r="P21" s="41">
        <f>('Valori assoluti'!P21-'Valori assoluti'!O21)/'Valori assoluti'!O21*100</f>
        <v>-2.7720207253886011</v>
      </c>
      <c r="Q21" s="41">
        <f>('Valori assoluti'!Q21-'Valori assoluti'!P21)/'Valori assoluti'!P21*100</f>
        <v>-9.3791633359978679</v>
      </c>
      <c r="R21" s="41">
        <f>('Valori assoluti'!R21-'Valori assoluti'!Q21)/'Valori assoluti'!Q21*100</f>
        <v>-0.58806233460746848</v>
      </c>
      <c r="S21" s="41">
        <f>('Valori assoluti'!S21-'Valori assoluti'!R21)/'Valori assoluti'!R21*100</f>
        <v>1.3901212658976634</v>
      </c>
      <c r="T21" s="41">
        <f>('Valori assoluti'!T21-'Valori assoluti'!S21)/'Valori assoluti'!S21*100</f>
        <v>-4.229871645274212</v>
      </c>
      <c r="U21" s="41">
        <f>('Valori assoluti'!U21-'Valori assoluti'!T21)/'Valori assoluti'!T21*100</f>
        <v>2.8936947913493758</v>
      </c>
      <c r="V21" s="151">
        <f>('Valori assoluti'!U21-'Valori assoluti'!E21)/'Valori assoluti'!E21*100</f>
        <v>-52.39571589627959</v>
      </c>
      <c r="W21" s="151">
        <f>('Valori assoluti'!U21-'Valori assoluti'!N21)/'Valori assoluti'!N21*100</f>
        <v>-17.890131259115215</v>
      </c>
    </row>
    <row r="22" spans="1:23" x14ac:dyDescent="0.3">
      <c r="A22" s="272"/>
      <c r="B22" s="36"/>
      <c r="C22" s="38" t="s">
        <v>24</v>
      </c>
      <c r="D22" s="36"/>
      <c r="E22" s="37"/>
      <c r="F22" s="129">
        <f>('Valori assoluti'!F22-'Valori assoluti'!E22)/'Valori assoluti'!E22*100</f>
        <v>1.3946411062831181</v>
      </c>
      <c r="G22" s="129">
        <f>('Valori assoluti'!G22-'Valori assoluti'!F22)/'Valori assoluti'!F22*100</f>
        <v>-5.8170317998795218</v>
      </c>
      <c r="H22" s="129">
        <f>('Valori assoluti'!H22-'Valori assoluti'!G22)/'Valori assoluti'!G22*100</f>
        <v>-3.7298548285293496</v>
      </c>
      <c r="I22" s="129">
        <f>('Valori assoluti'!I22-'Valori assoluti'!H22)/'Valori assoluti'!H22*100</f>
        <v>-2.4246821629528617</v>
      </c>
      <c r="J22" s="129">
        <f>('Valori assoluti'!J22-'Valori assoluti'!I22)/'Valori assoluti'!I22*100</f>
        <v>-0.56830059308721903</v>
      </c>
      <c r="K22" s="129">
        <f>('Valori assoluti'!K22-'Valori assoluti'!J22)/'Valori assoluti'!J22*100</f>
        <v>-2.1339220014716704</v>
      </c>
      <c r="L22" s="129">
        <f>('Valori assoluti'!L22-'Valori assoluti'!K22)/'Valori assoluti'!K22*100</f>
        <v>-4.637409851158508</v>
      </c>
      <c r="M22" s="129">
        <f>('Valori assoluti'!M22-'Valori assoluti'!L22)/'Valori assoluti'!L22*100</f>
        <v>-1.1202327355111525</v>
      </c>
      <c r="N22" s="129">
        <f>('Valori assoluti'!N22-'Valori assoluti'!M22)/'Valori assoluti'!M22*100</f>
        <v>-0.82601592147315928</v>
      </c>
      <c r="O22" s="129">
        <f>('Valori assoluti'!O22-'Valori assoluti'!N22)/'Valori assoluti'!N22*100</f>
        <v>-4.1680887372013649</v>
      </c>
      <c r="P22" s="129">
        <f>('Valori assoluti'!P22-'Valori assoluti'!O22)/'Valori assoluti'!O22*100</f>
        <v>-8.6141655166273416</v>
      </c>
      <c r="Q22" s="129">
        <f>('Valori assoluti'!Q22-'Valori assoluti'!P22)/'Valori assoluti'!P22*100</f>
        <v>-3.2866928472930033</v>
      </c>
      <c r="R22" s="129">
        <f>('Valori assoluti'!R22-'Valori assoluti'!Q22)/'Valori assoluti'!Q22*100</f>
        <v>-2.6912779501962469</v>
      </c>
      <c r="S22" s="129">
        <f>('Valori assoluti'!S22-'Valori assoluti'!R22)/'Valori assoluti'!R22*100</f>
        <v>-1.6830780379618313</v>
      </c>
      <c r="T22" s="129">
        <f>('Valori assoluti'!T22-'Valori assoluti'!S22)/'Valori assoluti'!S22*100</f>
        <v>0.91325125546735786</v>
      </c>
      <c r="U22" s="129">
        <f>('Valori assoluti'!U22-'Valori assoluti'!T22)/'Valori assoluti'!T22*100</f>
        <v>-0.97321159827430515</v>
      </c>
      <c r="V22" s="152">
        <f>('Valori assoluti'!U22-'Valori assoluti'!E22)/'Valori assoluti'!E22*100</f>
        <v>-33.897869194129967</v>
      </c>
      <c r="W22" s="152">
        <f>('Valori assoluti'!U22-'Valori assoluti'!N22)/'Valori assoluti'!N22*100</f>
        <v>-19.02402205303229</v>
      </c>
    </row>
    <row r="23" spans="1:23" x14ac:dyDescent="0.3">
      <c r="A23" s="130" t="s">
        <v>116</v>
      </c>
    </row>
  </sheetData>
  <mergeCells count="11">
    <mergeCell ref="A15:A16"/>
    <mergeCell ref="A17:A18"/>
    <mergeCell ref="A19:A20"/>
    <mergeCell ref="A21:A22"/>
    <mergeCell ref="A1:AI1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8"/>
  <sheetViews>
    <sheetView workbookViewId="0">
      <selection activeCell="F9" sqref="F9"/>
    </sheetView>
  </sheetViews>
  <sheetFormatPr defaultRowHeight="14.4" x14ac:dyDescent="0.3"/>
  <sheetData>
    <row r="5" spans="1:6" x14ac:dyDescent="0.3">
      <c r="A5" t="s">
        <v>119</v>
      </c>
      <c r="B5">
        <v>2619</v>
      </c>
      <c r="C5" t="s">
        <v>120</v>
      </c>
      <c r="F5">
        <v>234</v>
      </c>
    </row>
    <row r="8" spans="1:6" x14ac:dyDescent="0.3">
      <c r="A8" t="s">
        <v>121</v>
      </c>
      <c r="B8">
        <v>664</v>
      </c>
      <c r="C8" t="s">
        <v>122</v>
      </c>
      <c r="F8">
        <v>217</v>
      </c>
    </row>
    <row r="11" spans="1:6" x14ac:dyDescent="0.3">
      <c r="A11" t="s">
        <v>52</v>
      </c>
      <c r="B11">
        <v>3283</v>
      </c>
      <c r="C11" t="s">
        <v>123</v>
      </c>
      <c r="F11">
        <v>451</v>
      </c>
    </row>
    <row r="16" spans="1:6" x14ac:dyDescent="0.3">
      <c r="C16" t="s">
        <v>124</v>
      </c>
      <c r="F16">
        <v>2022</v>
      </c>
    </row>
    <row r="18" spans="3:6" x14ac:dyDescent="0.3">
      <c r="C18" t="s">
        <v>125</v>
      </c>
      <c r="F18">
        <v>240</v>
      </c>
    </row>
    <row r="21" spans="3:6" x14ac:dyDescent="0.3">
      <c r="C21" t="s">
        <v>126</v>
      </c>
      <c r="F21">
        <v>363</v>
      </c>
    </row>
    <row r="23" spans="3:6" x14ac:dyDescent="0.3">
      <c r="C23" t="s">
        <v>127</v>
      </c>
      <c r="F23">
        <v>207</v>
      </c>
    </row>
    <row r="26" spans="3:6" x14ac:dyDescent="0.3">
      <c r="F26">
        <v>2619</v>
      </c>
    </row>
    <row r="28" spans="3:6" x14ac:dyDescent="0.3">
      <c r="F28">
        <v>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29" sqref="H29"/>
    </sheetView>
  </sheetViews>
  <sheetFormatPr defaultColWidth="9.109375" defaultRowHeight="8.4" x14ac:dyDescent="0.15"/>
  <cols>
    <col min="1" max="1" width="7.33203125" style="134" bestFit="1" customWidth="1"/>
    <col min="2" max="2" width="6.5546875" style="134" customWidth="1"/>
    <col min="3" max="3" width="6.6640625" style="134" customWidth="1"/>
    <col min="4" max="4" width="6.5546875" style="134" customWidth="1"/>
    <col min="5" max="5" width="0.88671875" style="134" customWidth="1"/>
    <col min="6" max="6" width="6.5546875" style="134" customWidth="1"/>
    <col min="7" max="7" width="6.6640625" style="134" customWidth="1"/>
    <col min="8" max="8" width="6.5546875" style="134" customWidth="1"/>
    <col min="9" max="9" width="0.88671875" style="134" customWidth="1"/>
    <col min="10" max="10" width="6.5546875" style="134" customWidth="1"/>
    <col min="11" max="11" width="6.6640625" style="134" customWidth="1"/>
    <col min="12" max="12" width="6.5546875" style="134" customWidth="1"/>
    <col min="13" max="13" width="0.88671875" style="134" customWidth="1"/>
    <col min="14" max="14" width="6.5546875" style="134" customWidth="1"/>
    <col min="15" max="15" width="6.6640625" style="134" customWidth="1"/>
    <col min="16" max="16" width="10.21875" style="134" customWidth="1"/>
    <col min="17" max="256" width="9.109375" style="134"/>
    <col min="257" max="257" width="7.33203125" style="134" bestFit="1" customWidth="1"/>
    <col min="258" max="258" width="6.5546875" style="134" customWidth="1"/>
    <col min="259" max="259" width="6.6640625" style="134" customWidth="1"/>
    <col min="260" max="260" width="6.5546875" style="134" customWidth="1"/>
    <col min="261" max="261" width="0.88671875" style="134" customWidth="1"/>
    <col min="262" max="262" width="6.5546875" style="134" customWidth="1"/>
    <col min="263" max="263" width="6.6640625" style="134" customWidth="1"/>
    <col min="264" max="264" width="6.5546875" style="134" customWidth="1"/>
    <col min="265" max="265" width="0.88671875" style="134" customWidth="1"/>
    <col min="266" max="266" width="6.5546875" style="134" customWidth="1"/>
    <col min="267" max="267" width="6.6640625" style="134" customWidth="1"/>
    <col min="268" max="268" width="6.5546875" style="134" customWidth="1"/>
    <col min="269" max="269" width="0.88671875" style="134" customWidth="1"/>
    <col min="270" max="270" width="6.5546875" style="134" customWidth="1"/>
    <col min="271" max="271" width="6.6640625" style="134" customWidth="1"/>
    <col min="272" max="272" width="6.5546875" style="134" customWidth="1"/>
    <col min="273" max="512" width="9.109375" style="134"/>
    <col min="513" max="513" width="7.33203125" style="134" bestFit="1" customWidth="1"/>
    <col min="514" max="514" width="6.5546875" style="134" customWidth="1"/>
    <col min="515" max="515" width="6.6640625" style="134" customWidth="1"/>
    <col min="516" max="516" width="6.5546875" style="134" customWidth="1"/>
    <col min="517" max="517" width="0.88671875" style="134" customWidth="1"/>
    <col min="518" max="518" width="6.5546875" style="134" customWidth="1"/>
    <col min="519" max="519" width="6.6640625" style="134" customWidth="1"/>
    <col min="520" max="520" width="6.5546875" style="134" customWidth="1"/>
    <col min="521" max="521" width="0.88671875" style="134" customWidth="1"/>
    <col min="522" max="522" width="6.5546875" style="134" customWidth="1"/>
    <col min="523" max="523" width="6.6640625" style="134" customWidth="1"/>
    <col min="524" max="524" width="6.5546875" style="134" customWidth="1"/>
    <col min="525" max="525" width="0.88671875" style="134" customWidth="1"/>
    <col min="526" max="526" width="6.5546875" style="134" customWidth="1"/>
    <col min="527" max="527" width="6.6640625" style="134" customWidth="1"/>
    <col min="528" max="528" width="6.5546875" style="134" customWidth="1"/>
    <col min="529" max="768" width="9.109375" style="134"/>
    <col min="769" max="769" width="7.33203125" style="134" bestFit="1" customWidth="1"/>
    <col min="770" max="770" width="6.5546875" style="134" customWidth="1"/>
    <col min="771" max="771" width="6.6640625" style="134" customWidth="1"/>
    <col min="772" max="772" width="6.5546875" style="134" customWidth="1"/>
    <col min="773" max="773" width="0.88671875" style="134" customWidth="1"/>
    <col min="774" max="774" width="6.5546875" style="134" customWidth="1"/>
    <col min="775" max="775" width="6.6640625" style="134" customWidth="1"/>
    <col min="776" max="776" width="6.5546875" style="134" customWidth="1"/>
    <col min="777" max="777" width="0.88671875" style="134" customWidth="1"/>
    <col min="778" max="778" width="6.5546875" style="134" customWidth="1"/>
    <col min="779" max="779" width="6.6640625" style="134" customWidth="1"/>
    <col min="780" max="780" width="6.5546875" style="134" customWidth="1"/>
    <col min="781" max="781" width="0.88671875" style="134" customWidth="1"/>
    <col min="782" max="782" width="6.5546875" style="134" customWidth="1"/>
    <col min="783" max="783" width="6.6640625" style="134" customWidth="1"/>
    <col min="784" max="784" width="6.5546875" style="134" customWidth="1"/>
    <col min="785" max="1024" width="9.109375" style="134"/>
    <col min="1025" max="1025" width="7.33203125" style="134" bestFit="1" customWidth="1"/>
    <col min="1026" max="1026" width="6.5546875" style="134" customWidth="1"/>
    <col min="1027" max="1027" width="6.6640625" style="134" customWidth="1"/>
    <col min="1028" max="1028" width="6.5546875" style="134" customWidth="1"/>
    <col min="1029" max="1029" width="0.88671875" style="134" customWidth="1"/>
    <col min="1030" max="1030" width="6.5546875" style="134" customWidth="1"/>
    <col min="1031" max="1031" width="6.6640625" style="134" customWidth="1"/>
    <col min="1032" max="1032" width="6.5546875" style="134" customWidth="1"/>
    <col min="1033" max="1033" width="0.88671875" style="134" customWidth="1"/>
    <col min="1034" max="1034" width="6.5546875" style="134" customWidth="1"/>
    <col min="1035" max="1035" width="6.6640625" style="134" customWidth="1"/>
    <col min="1036" max="1036" width="6.5546875" style="134" customWidth="1"/>
    <col min="1037" max="1037" width="0.88671875" style="134" customWidth="1"/>
    <col min="1038" max="1038" width="6.5546875" style="134" customWidth="1"/>
    <col min="1039" max="1039" width="6.6640625" style="134" customWidth="1"/>
    <col min="1040" max="1040" width="6.5546875" style="134" customWidth="1"/>
    <col min="1041" max="1280" width="9.109375" style="134"/>
    <col min="1281" max="1281" width="7.33203125" style="134" bestFit="1" customWidth="1"/>
    <col min="1282" max="1282" width="6.5546875" style="134" customWidth="1"/>
    <col min="1283" max="1283" width="6.6640625" style="134" customWidth="1"/>
    <col min="1284" max="1284" width="6.5546875" style="134" customWidth="1"/>
    <col min="1285" max="1285" width="0.88671875" style="134" customWidth="1"/>
    <col min="1286" max="1286" width="6.5546875" style="134" customWidth="1"/>
    <col min="1287" max="1287" width="6.6640625" style="134" customWidth="1"/>
    <col min="1288" max="1288" width="6.5546875" style="134" customWidth="1"/>
    <col min="1289" max="1289" width="0.88671875" style="134" customWidth="1"/>
    <col min="1290" max="1290" width="6.5546875" style="134" customWidth="1"/>
    <col min="1291" max="1291" width="6.6640625" style="134" customWidth="1"/>
    <col min="1292" max="1292" width="6.5546875" style="134" customWidth="1"/>
    <col min="1293" max="1293" width="0.88671875" style="134" customWidth="1"/>
    <col min="1294" max="1294" width="6.5546875" style="134" customWidth="1"/>
    <col min="1295" max="1295" width="6.6640625" style="134" customWidth="1"/>
    <col min="1296" max="1296" width="6.5546875" style="134" customWidth="1"/>
    <col min="1297" max="1536" width="9.109375" style="134"/>
    <col min="1537" max="1537" width="7.33203125" style="134" bestFit="1" customWidth="1"/>
    <col min="1538" max="1538" width="6.5546875" style="134" customWidth="1"/>
    <col min="1539" max="1539" width="6.6640625" style="134" customWidth="1"/>
    <col min="1540" max="1540" width="6.5546875" style="134" customWidth="1"/>
    <col min="1541" max="1541" width="0.88671875" style="134" customWidth="1"/>
    <col min="1542" max="1542" width="6.5546875" style="134" customWidth="1"/>
    <col min="1543" max="1543" width="6.6640625" style="134" customWidth="1"/>
    <col min="1544" max="1544" width="6.5546875" style="134" customWidth="1"/>
    <col min="1545" max="1545" width="0.88671875" style="134" customWidth="1"/>
    <col min="1546" max="1546" width="6.5546875" style="134" customWidth="1"/>
    <col min="1547" max="1547" width="6.6640625" style="134" customWidth="1"/>
    <col min="1548" max="1548" width="6.5546875" style="134" customWidth="1"/>
    <col min="1549" max="1549" width="0.88671875" style="134" customWidth="1"/>
    <col min="1550" max="1550" width="6.5546875" style="134" customWidth="1"/>
    <col min="1551" max="1551" width="6.6640625" style="134" customWidth="1"/>
    <col min="1552" max="1552" width="6.5546875" style="134" customWidth="1"/>
    <col min="1553" max="1792" width="9.109375" style="134"/>
    <col min="1793" max="1793" width="7.33203125" style="134" bestFit="1" customWidth="1"/>
    <col min="1794" max="1794" width="6.5546875" style="134" customWidth="1"/>
    <col min="1795" max="1795" width="6.6640625" style="134" customWidth="1"/>
    <col min="1796" max="1796" width="6.5546875" style="134" customWidth="1"/>
    <col min="1797" max="1797" width="0.88671875" style="134" customWidth="1"/>
    <col min="1798" max="1798" width="6.5546875" style="134" customWidth="1"/>
    <col min="1799" max="1799" width="6.6640625" style="134" customWidth="1"/>
    <col min="1800" max="1800" width="6.5546875" style="134" customWidth="1"/>
    <col min="1801" max="1801" width="0.88671875" style="134" customWidth="1"/>
    <col min="1802" max="1802" width="6.5546875" style="134" customWidth="1"/>
    <col min="1803" max="1803" width="6.6640625" style="134" customWidth="1"/>
    <col min="1804" max="1804" width="6.5546875" style="134" customWidth="1"/>
    <col min="1805" max="1805" width="0.88671875" style="134" customWidth="1"/>
    <col min="1806" max="1806" width="6.5546875" style="134" customWidth="1"/>
    <col min="1807" max="1807" width="6.6640625" style="134" customWidth="1"/>
    <col min="1808" max="1808" width="6.5546875" style="134" customWidth="1"/>
    <col min="1809" max="2048" width="9.109375" style="134"/>
    <col min="2049" max="2049" width="7.33203125" style="134" bestFit="1" customWidth="1"/>
    <col min="2050" max="2050" width="6.5546875" style="134" customWidth="1"/>
    <col min="2051" max="2051" width="6.6640625" style="134" customWidth="1"/>
    <col min="2052" max="2052" width="6.5546875" style="134" customWidth="1"/>
    <col min="2053" max="2053" width="0.88671875" style="134" customWidth="1"/>
    <col min="2054" max="2054" width="6.5546875" style="134" customWidth="1"/>
    <col min="2055" max="2055" width="6.6640625" style="134" customWidth="1"/>
    <col min="2056" max="2056" width="6.5546875" style="134" customWidth="1"/>
    <col min="2057" max="2057" width="0.88671875" style="134" customWidth="1"/>
    <col min="2058" max="2058" width="6.5546875" style="134" customWidth="1"/>
    <col min="2059" max="2059" width="6.6640625" style="134" customWidth="1"/>
    <col min="2060" max="2060" width="6.5546875" style="134" customWidth="1"/>
    <col min="2061" max="2061" width="0.88671875" style="134" customWidth="1"/>
    <col min="2062" max="2062" width="6.5546875" style="134" customWidth="1"/>
    <col min="2063" max="2063" width="6.6640625" style="134" customWidth="1"/>
    <col min="2064" max="2064" width="6.5546875" style="134" customWidth="1"/>
    <col min="2065" max="2304" width="9.109375" style="134"/>
    <col min="2305" max="2305" width="7.33203125" style="134" bestFit="1" customWidth="1"/>
    <col min="2306" max="2306" width="6.5546875" style="134" customWidth="1"/>
    <col min="2307" max="2307" width="6.6640625" style="134" customWidth="1"/>
    <col min="2308" max="2308" width="6.5546875" style="134" customWidth="1"/>
    <col min="2309" max="2309" width="0.88671875" style="134" customWidth="1"/>
    <col min="2310" max="2310" width="6.5546875" style="134" customWidth="1"/>
    <col min="2311" max="2311" width="6.6640625" style="134" customWidth="1"/>
    <col min="2312" max="2312" width="6.5546875" style="134" customWidth="1"/>
    <col min="2313" max="2313" width="0.88671875" style="134" customWidth="1"/>
    <col min="2314" max="2314" width="6.5546875" style="134" customWidth="1"/>
    <col min="2315" max="2315" width="6.6640625" style="134" customWidth="1"/>
    <col min="2316" max="2316" width="6.5546875" style="134" customWidth="1"/>
    <col min="2317" max="2317" width="0.88671875" style="134" customWidth="1"/>
    <col min="2318" max="2318" width="6.5546875" style="134" customWidth="1"/>
    <col min="2319" max="2319" width="6.6640625" style="134" customWidth="1"/>
    <col min="2320" max="2320" width="6.5546875" style="134" customWidth="1"/>
    <col min="2321" max="2560" width="9.109375" style="134"/>
    <col min="2561" max="2561" width="7.33203125" style="134" bestFit="1" customWidth="1"/>
    <col min="2562" max="2562" width="6.5546875" style="134" customWidth="1"/>
    <col min="2563" max="2563" width="6.6640625" style="134" customWidth="1"/>
    <col min="2564" max="2564" width="6.5546875" style="134" customWidth="1"/>
    <col min="2565" max="2565" width="0.88671875" style="134" customWidth="1"/>
    <col min="2566" max="2566" width="6.5546875" style="134" customWidth="1"/>
    <col min="2567" max="2567" width="6.6640625" style="134" customWidth="1"/>
    <col min="2568" max="2568" width="6.5546875" style="134" customWidth="1"/>
    <col min="2569" max="2569" width="0.88671875" style="134" customWidth="1"/>
    <col min="2570" max="2570" width="6.5546875" style="134" customWidth="1"/>
    <col min="2571" max="2571" width="6.6640625" style="134" customWidth="1"/>
    <col min="2572" max="2572" width="6.5546875" style="134" customWidth="1"/>
    <col min="2573" max="2573" width="0.88671875" style="134" customWidth="1"/>
    <col min="2574" max="2574" width="6.5546875" style="134" customWidth="1"/>
    <col min="2575" max="2575" width="6.6640625" style="134" customWidth="1"/>
    <col min="2576" max="2576" width="6.5546875" style="134" customWidth="1"/>
    <col min="2577" max="2816" width="9.109375" style="134"/>
    <col min="2817" max="2817" width="7.33203125" style="134" bestFit="1" customWidth="1"/>
    <col min="2818" max="2818" width="6.5546875" style="134" customWidth="1"/>
    <col min="2819" max="2819" width="6.6640625" style="134" customWidth="1"/>
    <col min="2820" max="2820" width="6.5546875" style="134" customWidth="1"/>
    <col min="2821" max="2821" width="0.88671875" style="134" customWidth="1"/>
    <col min="2822" max="2822" width="6.5546875" style="134" customWidth="1"/>
    <col min="2823" max="2823" width="6.6640625" style="134" customWidth="1"/>
    <col min="2824" max="2824" width="6.5546875" style="134" customWidth="1"/>
    <col min="2825" max="2825" width="0.88671875" style="134" customWidth="1"/>
    <col min="2826" max="2826" width="6.5546875" style="134" customWidth="1"/>
    <col min="2827" max="2827" width="6.6640625" style="134" customWidth="1"/>
    <col min="2828" max="2828" width="6.5546875" style="134" customWidth="1"/>
    <col min="2829" max="2829" width="0.88671875" style="134" customWidth="1"/>
    <col min="2830" max="2830" width="6.5546875" style="134" customWidth="1"/>
    <col min="2831" max="2831" width="6.6640625" style="134" customWidth="1"/>
    <col min="2832" max="2832" width="6.5546875" style="134" customWidth="1"/>
    <col min="2833" max="3072" width="9.109375" style="134"/>
    <col min="3073" max="3073" width="7.33203125" style="134" bestFit="1" customWidth="1"/>
    <col min="3074" max="3074" width="6.5546875" style="134" customWidth="1"/>
    <col min="3075" max="3075" width="6.6640625" style="134" customWidth="1"/>
    <col min="3076" max="3076" width="6.5546875" style="134" customWidth="1"/>
    <col min="3077" max="3077" width="0.88671875" style="134" customWidth="1"/>
    <col min="3078" max="3078" width="6.5546875" style="134" customWidth="1"/>
    <col min="3079" max="3079" width="6.6640625" style="134" customWidth="1"/>
    <col min="3080" max="3080" width="6.5546875" style="134" customWidth="1"/>
    <col min="3081" max="3081" width="0.88671875" style="134" customWidth="1"/>
    <col min="3082" max="3082" width="6.5546875" style="134" customWidth="1"/>
    <col min="3083" max="3083" width="6.6640625" style="134" customWidth="1"/>
    <col min="3084" max="3084" width="6.5546875" style="134" customWidth="1"/>
    <col min="3085" max="3085" width="0.88671875" style="134" customWidth="1"/>
    <col min="3086" max="3086" width="6.5546875" style="134" customWidth="1"/>
    <col min="3087" max="3087" width="6.6640625" style="134" customWidth="1"/>
    <col min="3088" max="3088" width="6.5546875" style="134" customWidth="1"/>
    <col min="3089" max="3328" width="9.109375" style="134"/>
    <col min="3329" max="3329" width="7.33203125" style="134" bestFit="1" customWidth="1"/>
    <col min="3330" max="3330" width="6.5546875" style="134" customWidth="1"/>
    <col min="3331" max="3331" width="6.6640625" style="134" customWidth="1"/>
    <col min="3332" max="3332" width="6.5546875" style="134" customWidth="1"/>
    <col min="3333" max="3333" width="0.88671875" style="134" customWidth="1"/>
    <col min="3334" max="3334" width="6.5546875" style="134" customWidth="1"/>
    <col min="3335" max="3335" width="6.6640625" style="134" customWidth="1"/>
    <col min="3336" max="3336" width="6.5546875" style="134" customWidth="1"/>
    <col min="3337" max="3337" width="0.88671875" style="134" customWidth="1"/>
    <col min="3338" max="3338" width="6.5546875" style="134" customWidth="1"/>
    <col min="3339" max="3339" width="6.6640625" style="134" customWidth="1"/>
    <col min="3340" max="3340" width="6.5546875" style="134" customWidth="1"/>
    <col min="3341" max="3341" width="0.88671875" style="134" customWidth="1"/>
    <col min="3342" max="3342" width="6.5546875" style="134" customWidth="1"/>
    <col min="3343" max="3343" width="6.6640625" style="134" customWidth="1"/>
    <col min="3344" max="3344" width="6.5546875" style="134" customWidth="1"/>
    <col min="3345" max="3584" width="9.109375" style="134"/>
    <col min="3585" max="3585" width="7.33203125" style="134" bestFit="1" customWidth="1"/>
    <col min="3586" max="3586" width="6.5546875" style="134" customWidth="1"/>
    <col min="3587" max="3587" width="6.6640625" style="134" customWidth="1"/>
    <col min="3588" max="3588" width="6.5546875" style="134" customWidth="1"/>
    <col min="3589" max="3589" width="0.88671875" style="134" customWidth="1"/>
    <col min="3590" max="3590" width="6.5546875" style="134" customWidth="1"/>
    <col min="3591" max="3591" width="6.6640625" style="134" customWidth="1"/>
    <col min="3592" max="3592" width="6.5546875" style="134" customWidth="1"/>
    <col min="3593" max="3593" width="0.88671875" style="134" customWidth="1"/>
    <col min="3594" max="3594" width="6.5546875" style="134" customWidth="1"/>
    <col min="3595" max="3595" width="6.6640625" style="134" customWidth="1"/>
    <col min="3596" max="3596" width="6.5546875" style="134" customWidth="1"/>
    <col min="3597" max="3597" width="0.88671875" style="134" customWidth="1"/>
    <col min="3598" max="3598" width="6.5546875" style="134" customWidth="1"/>
    <col min="3599" max="3599" width="6.6640625" style="134" customWidth="1"/>
    <col min="3600" max="3600" width="6.5546875" style="134" customWidth="1"/>
    <col min="3601" max="3840" width="9.109375" style="134"/>
    <col min="3841" max="3841" width="7.33203125" style="134" bestFit="1" customWidth="1"/>
    <col min="3842" max="3842" width="6.5546875" style="134" customWidth="1"/>
    <col min="3843" max="3843" width="6.6640625" style="134" customWidth="1"/>
    <col min="3844" max="3844" width="6.5546875" style="134" customWidth="1"/>
    <col min="3845" max="3845" width="0.88671875" style="134" customWidth="1"/>
    <col min="3846" max="3846" width="6.5546875" style="134" customWidth="1"/>
    <col min="3847" max="3847" width="6.6640625" style="134" customWidth="1"/>
    <col min="3848" max="3848" width="6.5546875" style="134" customWidth="1"/>
    <col min="3849" max="3849" width="0.88671875" style="134" customWidth="1"/>
    <col min="3850" max="3850" width="6.5546875" style="134" customWidth="1"/>
    <col min="3851" max="3851" width="6.6640625" style="134" customWidth="1"/>
    <col min="3852" max="3852" width="6.5546875" style="134" customWidth="1"/>
    <col min="3853" max="3853" width="0.88671875" style="134" customWidth="1"/>
    <col min="3854" max="3854" width="6.5546875" style="134" customWidth="1"/>
    <col min="3855" max="3855" width="6.6640625" style="134" customWidth="1"/>
    <col min="3856" max="3856" width="6.5546875" style="134" customWidth="1"/>
    <col min="3857" max="4096" width="9.109375" style="134"/>
    <col min="4097" max="4097" width="7.33203125" style="134" bestFit="1" customWidth="1"/>
    <col min="4098" max="4098" width="6.5546875" style="134" customWidth="1"/>
    <col min="4099" max="4099" width="6.6640625" style="134" customWidth="1"/>
    <col min="4100" max="4100" width="6.5546875" style="134" customWidth="1"/>
    <col min="4101" max="4101" width="0.88671875" style="134" customWidth="1"/>
    <col min="4102" max="4102" width="6.5546875" style="134" customWidth="1"/>
    <col min="4103" max="4103" width="6.6640625" style="134" customWidth="1"/>
    <col min="4104" max="4104" width="6.5546875" style="134" customWidth="1"/>
    <col min="4105" max="4105" width="0.88671875" style="134" customWidth="1"/>
    <col min="4106" max="4106" width="6.5546875" style="134" customWidth="1"/>
    <col min="4107" max="4107" width="6.6640625" style="134" customWidth="1"/>
    <col min="4108" max="4108" width="6.5546875" style="134" customWidth="1"/>
    <col min="4109" max="4109" width="0.88671875" style="134" customWidth="1"/>
    <col min="4110" max="4110" width="6.5546875" style="134" customWidth="1"/>
    <col min="4111" max="4111" width="6.6640625" style="134" customWidth="1"/>
    <col min="4112" max="4112" width="6.5546875" style="134" customWidth="1"/>
    <col min="4113" max="4352" width="9.109375" style="134"/>
    <col min="4353" max="4353" width="7.33203125" style="134" bestFit="1" customWidth="1"/>
    <col min="4354" max="4354" width="6.5546875" style="134" customWidth="1"/>
    <col min="4355" max="4355" width="6.6640625" style="134" customWidth="1"/>
    <col min="4356" max="4356" width="6.5546875" style="134" customWidth="1"/>
    <col min="4357" max="4357" width="0.88671875" style="134" customWidth="1"/>
    <col min="4358" max="4358" width="6.5546875" style="134" customWidth="1"/>
    <col min="4359" max="4359" width="6.6640625" style="134" customWidth="1"/>
    <col min="4360" max="4360" width="6.5546875" style="134" customWidth="1"/>
    <col min="4361" max="4361" width="0.88671875" style="134" customWidth="1"/>
    <col min="4362" max="4362" width="6.5546875" style="134" customWidth="1"/>
    <col min="4363" max="4363" width="6.6640625" style="134" customWidth="1"/>
    <col min="4364" max="4364" width="6.5546875" style="134" customWidth="1"/>
    <col min="4365" max="4365" width="0.88671875" style="134" customWidth="1"/>
    <col min="4366" max="4366" width="6.5546875" style="134" customWidth="1"/>
    <col min="4367" max="4367" width="6.6640625" style="134" customWidth="1"/>
    <col min="4368" max="4368" width="6.5546875" style="134" customWidth="1"/>
    <col min="4369" max="4608" width="9.109375" style="134"/>
    <col min="4609" max="4609" width="7.33203125" style="134" bestFit="1" customWidth="1"/>
    <col min="4610" max="4610" width="6.5546875" style="134" customWidth="1"/>
    <col min="4611" max="4611" width="6.6640625" style="134" customWidth="1"/>
    <col min="4612" max="4612" width="6.5546875" style="134" customWidth="1"/>
    <col min="4613" max="4613" width="0.88671875" style="134" customWidth="1"/>
    <col min="4614" max="4614" width="6.5546875" style="134" customWidth="1"/>
    <col min="4615" max="4615" width="6.6640625" style="134" customWidth="1"/>
    <col min="4616" max="4616" width="6.5546875" style="134" customWidth="1"/>
    <col min="4617" max="4617" width="0.88671875" style="134" customWidth="1"/>
    <col min="4618" max="4618" width="6.5546875" style="134" customWidth="1"/>
    <col min="4619" max="4619" width="6.6640625" style="134" customWidth="1"/>
    <col min="4620" max="4620" width="6.5546875" style="134" customWidth="1"/>
    <col min="4621" max="4621" width="0.88671875" style="134" customWidth="1"/>
    <col min="4622" max="4622" width="6.5546875" style="134" customWidth="1"/>
    <col min="4623" max="4623" width="6.6640625" style="134" customWidth="1"/>
    <col min="4624" max="4624" width="6.5546875" style="134" customWidth="1"/>
    <col min="4625" max="4864" width="9.109375" style="134"/>
    <col min="4865" max="4865" width="7.33203125" style="134" bestFit="1" customWidth="1"/>
    <col min="4866" max="4866" width="6.5546875" style="134" customWidth="1"/>
    <col min="4867" max="4867" width="6.6640625" style="134" customWidth="1"/>
    <col min="4868" max="4868" width="6.5546875" style="134" customWidth="1"/>
    <col min="4869" max="4869" width="0.88671875" style="134" customWidth="1"/>
    <col min="4870" max="4870" width="6.5546875" style="134" customWidth="1"/>
    <col min="4871" max="4871" width="6.6640625" style="134" customWidth="1"/>
    <col min="4872" max="4872" width="6.5546875" style="134" customWidth="1"/>
    <col min="4873" max="4873" width="0.88671875" style="134" customWidth="1"/>
    <col min="4874" max="4874" width="6.5546875" style="134" customWidth="1"/>
    <col min="4875" max="4875" width="6.6640625" style="134" customWidth="1"/>
    <col min="4876" max="4876" width="6.5546875" style="134" customWidth="1"/>
    <col min="4877" max="4877" width="0.88671875" style="134" customWidth="1"/>
    <col min="4878" max="4878" width="6.5546875" style="134" customWidth="1"/>
    <col min="4879" max="4879" width="6.6640625" style="134" customWidth="1"/>
    <col min="4880" max="4880" width="6.5546875" style="134" customWidth="1"/>
    <col min="4881" max="5120" width="9.109375" style="134"/>
    <col min="5121" max="5121" width="7.33203125" style="134" bestFit="1" customWidth="1"/>
    <col min="5122" max="5122" width="6.5546875" style="134" customWidth="1"/>
    <col min="5123" max="5123" width="6.6640625" style="134" customWidth="1"/>
    <col min="5124" max="5124" width="6.5546875" style="134" customWidth="1"/>
    <col min="5125" max="5125" width="0.88671875" style="134" customWidth="1"/>
    <col min="5126" max="5126" width="6.5546875" style="134" customWidth="1"/>
    <col min="5127" max="5127" width="6.6640625" style="134" customWidth="1"/>
    <col min="5128" max="5128" width="6.5546875" style="134" customWidth="1"/>
    <col min="5129" max="5129" width="0.88671875" style="134" customWidth="1"/>
    <col min="5130" max="5130" width="6.5546875" style="134" customWidth="1"/>
    <col min="5131" max="5131" width="6.6640625" style="134" customWidth="1"/>
    <col min="5132" max="5132" width="6.5546875" style="134" customWidth="1"/>
    <col min="5133" max="5133" width="0.88671875" style="134" customWidth="1"/>
    <col min="5134" max="5134" width="6.5546875" style="134" customWidth="1"/>
    <col min="5135" max="5135" width="6.6640625" style="134" customWidth="1"/>
    <col min="5136" max="5136" width="6.5546875" style="134" customWidth="1"/>
    <col min="5137" max="5376" width="9.109375" style="134"/>
    <col min="5377" max="5377" width="7.33203125" style="134" bestFit="1" customWidth="1"/>
    <col min="5378" max="5378" width="6.5546875" style="134" customWidth="1"/>
    <col min="5379" max="5379" width="6.6640625" style="134" customWidth="1"/>
    <col min="5380" max="5380" width="6.5546875" style="134" customWidth="1"/>
    <col min="5381" max="5381" width="0.88671875" style="134" customWidth="1"/>
    <col min="5382" max="5382" width="6.5546875" style="134" customWidth="1"/>
    <col min="5383" max="5383" width="6.6640625" style="134" customWidth="1"/>
    <col min="5384" max="5384" width="6.5546875" style="134" customWidth="1"/>
    <col min="5385" max="5385" width="0.88671875" style="134" customWidth="1"/>
    <col min="5386" max="5386" width="6.5546875" style="134" customWidth="1"/>
    <col min="5387" max="5387" width="6.6640625" style="134" customWidth="1"/>
    <col min="5388" max="5388" width="6.5546875" style="134" customWidth="1"/>
    <col min="5389" max="5389" width="0.88671875" style="134" customWidth="1"/>
    <col min="5390" max="5390" width="6.5546875" style="134" customWidth="1"/>
    <col min="5391" max="5391" width="6.6640625" style="134" customWidth="1"/>
    <col min="5392" max="5392" width="6.5546875" style="134" customWidth="1"/>
    <col min="5393" max="5632" width="9.109375" style="134"/>
    <col min="5633" max="5633" width="7.33203125" style="134" bestFit="1" customWidth="1"/>
    <col min="5634" max="5634" width="6.5546875" style="134" customWidth="1"/>
    <col min="5635" max="5635" width="6.6640625" style="134" customWidth="1"/>
    <col min="5636" max="5636" width="6.5546875" style="134" customWidth="1"/>
    <col min="5637" max="5637" width="0.88671875" style="134" customWidth="1"/>
    <col min="5638" max="5638" width="6.5546875" style="134" customWidth="1"/>
    <col min="5639" max="5639" width="6.6640625" style="134" customWidth="1"/>
    <col min="5640" max="5640" width="6.5546875" style="134" customWidth="1"/>
    <col min="5641" max="5641" width="0.88671875" style="134" customWidth="1"/>
    <col min="5642" max="5642" width="6.5546875" style="134" customWidth="1"/>
    <col min="5643" max="5643" width="6.6640625" style="134" customWidth="1"/>
    <col min="5644" max="5644" width="6.5546875" style="134" customWidth="1"/>
    <col min="5645" max="5645" width="0.88671875" style="134" customWidth="1"/>
    <col min="5646" max="5646" width="6.5546875" style="134" customWidth="1"/>
    <col min="5647" max="5647" width="6.6640625" style="134" customWidth="1"/>
    <col min="5648" max="5648" width="6.5546875" style="134" customWidth="1"/>
    <col min="5649" max="5888" width="9.109375" style="134"/>
    <col min="5889" max="5889" width="7.33203125" style="134" bestFit="1" customWidth="1"/>
    <col min="5890" max="5890" width="6.5546875" style="134" customWidth="1"/>
    <col min="5891" max="5891" width="6.6640625" style="134" customWidth="1"/>
    <col min="5892" max="5892" width="6.5546875" style="134" customWidth="1"/>
    <col min="5893" max="5893" width="0.88671875" style="134" customWidth="1"/>
    <col min="5894" max="5894" width="6.5546875" style="134" customWidth="1"/>
    <col min="5895" max="5895" width="6.6640625" style="134" customWidth="1"/>
    <col min="5896" max="5896" width="6.5546875" style="134" customWidth="1"/>
    <col min="5897" max="5897" width="0.88671875" style="134" customWidth="1"/>
    <col min="5898" max="5898" width="6.5546875" style="134" customWidth="1"/>
    <col min="5899" max="5899" width="6.6640625" style="134" customWidth="1"/>
    <col min="5900" max="5900" width="6.5546875" style="134" customWidth="1"/>
    <col min="5901" max="5901" width="0.88671875" style="134" customWidth="1"/>
    <col min="5902" max="5902" width="6.5546875" style="134" customWidth="1"/>
    <col min="5903" max="5903" width="6.6640625" style="134" customWidth="1"/>
    <col min="5904" max="5904" width="6.5546875" style="134" customWidth="1"/>
    <col min="5905" max="6144" width="9.109375" style="134"/>
    <col min="6145" max="6145" width="7.33203125" style="134" bestFit="1" customWidth="1"/>
    <col min="6146" max="6146" width="6.5546875" style="134" customWidth="1"/>
    <col min="6147" max="6147" width="6.6640625" style="134" customWidth="1"/>
    <col min="6148" max="6148" width="6.5546875" style="134" customWidth="1"/>
    <col min="6149" max="6149" width="0.88671875" style="134" customWidth="1"/>
    <col min="6150" max="6150" width="6.5546875" style="134" customWidth="1"/>
    <col min="6151" max="6151" width="6.6640625" style="134" customWidth="1"/>
    <col min="6152" max="6152" width="6.5546875" style="134" customWidth="1"/>
    <col min="6153" max="6153" width="0.88671875" style="134" customWidth="1"/>
    <col min="6154" max="6154" width="6.5546875" style="134" customWidth="1"/>
    <col min="6155" max="6155" width="6.6640625" style="134" customWidth="1"/>
    <col min="6156" max="6156" width="6.5546875" style="134" customWidth="1"/>
    <col min="6157" max="6157" width="0.88671875" style="134" customWidth="1"/>
    <col min="6158" max="6158" width="6.5546875" style="134" customWidth="1"/>
    <col min="6159" max="6159" width="6.6640625" style="134" customWidth="1"/>
    <col min="6160" max="6160" width="6.5546875" style="134" customWidth="1"/>
    <col min="6161" max="6400" width="9.109375" style="134"/>
    <col min="6401" max="6401" width="7.33203125" style="134" bestFit="1" customWidth="1"/>
    <col min="6402" max="6402" width="6.5546875" style="134" customWidth="1"/>
    <col min="6403" max="6403" width="6.6640625" style="134" customWidth="1"/>
    <col min="6404" max="6404" width="6.5546875" style="134" customWidth="1"/>
    <col min="6405" max="6405" width="0.88671875" style="134" customWidth="1"/>
    <col min="6406" max="6406" width="6.5546875" style="134" customWidth="1"/>
    <col min="6407" max="6407" width="6.6640625" style="134" customWidth="1"/>
    <col min="6408" max="6408" width="6.5546875" style="134" customWidth="1"/>
    <col min="6409" max="6409" width="0.88671875" style="134" customWidth="1"/>
    <col min="6410" max="6410" width="6.5546875" style="134" customWidth="1"/>
    <col min="6411" max="6411" width="6.6640625" style="134" customWidth="1"/>
    <col min="6412" max="6412" width="6.5546875" style="134" customWidth="1"/>
    <col min="6413" max="6413" width="0.88671875" style="134" customWidth="1"/>
    <col min="6414" max="6414" width="6.5546875" style="134" customWidth="1"/>
    <col min="6415" max="6415" width="6.6640625" style="134" customWidth="1"/>
    <col min="6416" max="6416" width="6.5546875" style="134" customWidth="1"/>
    <col min="6417" max="6656" width="9.109375" style="134"/>
    <col min="6657" max="6657" width="7.33203125" style="134" bestFit="1" customWidth="1"/>
    <col min="6658" max="6658" width="6.5546875" style="134" customWidth="1"/>
    <col min="6659" max="6659" width="6.6640625" style="134" customWidth="1"/>
    <col min="6660" max="6660" width="6.5546875" style="134" customWidth="1"/>
    <col min="6661" max="6661" width="0.88671875" style="134" customWidth="1"/>
    <col min="6662" max="6662" width="6.5546875" style="134" customWidth="1"/>
    <col min="6663" max="6663" width="6.6640625" style="134" customWidth="1"/>
    <col min="6664" max="6664" width="6.5546875" style="134" customWidth="1"/>
    <col min="6665" max="6665" width="0.88671875" style="134" customWidth="1"/>
    <col min="6666" max="6666" width="6.5546875" style="134" customWidth="1"/>
    <col min="6667" max="6667" width="6.6640625" style="134" customWidth="1"/>
    <col min="6668" max="6668" width="6.5546875" style="134" customWidth="1"/>
    <col min="6669" max="6669" width="0.88671875" style="134" customWidth="1"/>
    <col min="6670" max="6670" width="6.5546875" style="134" customWidth="1"/>
    <col min="6671" max="6671" width="6.6640625" style="134" customWidth="1"/>
    <col min="6672" max="6672" width="6.5546875" style="134" customWidth="1"/>
    <col min="6673" max="6912" width="9.109375" style="134"/>
    <col min="6913" max="6913" width="7.33203125" style="134" bestFit="1" customWidth="1"/>
    <col min="6914" max="6914" width="6.5546875" style="134" customWidth="1"/>
    <col min="6915" max="6915" width="6.6640625" style="134" customWidth="1"/>
    <col min="6916" max="6916" width="6.5546875" style="134" customWidth="1"/>
    <col min="6917" max="6917" width="0.88671875" style="134" customWidth="1"/>
    <col min="6918" max="6918" width="6.5546875" style="134" customWidth="1"/>
    <col min="6919" max="6919" width="6.6640625" style="134" customWidth="1"/>
    <col min="6920" max="6920" width="6.5546875" style="134" customWidth="1"/>
    <col min="6921" max="6921" width="0.88671875" style="134" customWidth="1"/>
    <col min="6922" max="6922" width="6.5546875" style="134" customWidth="1"/>
    <col min="6923" max="6923" width="6.6640625" style="134" customWidth="1"/>
    <col min="6924" max="6924" width="6.5546875" style="134" customWidth="1"/>
    <col min="6925" max="6925" width="0.88671875" style="134" customWidth="1"/>
    <col min="6926" max="6926" width="6.5546875" style="134" customWidth="1"/>
    <col min="6927" max="6927" width="6.6640625" style="134" customWidth="1"/>
    <col min="6928" max="6928" width="6.5546875" style="134" customWidth="1"/>
    <col min="6929" max="7168" width="9.109375" style="134"/>
    <col min="7169" max="7169" width="7.33203125" style="134" bestFit="1" customWidth="1"/>
    <col min="7170" max="7170" width="6.5546875" style="134" customWidth="1"/>
    <col min="7171" max="7171" width="6.6640625" style="134" customWidth="1"/>
    <col min="7172" max="7172" width="6.5546875" style="134" customWidth="1"/>
    <col min="7173" max="7173" width="0.88671875" style="134" customWidth="1"/>
    <col min="7174" max="7174" width="6.5546875" style="134" customWidth="1"/>
    <col min="7175" max="7175" width="6.6640625" style="134" customWidth="1"/>
    <col min="7176" max="7176" width="6.5546875" style="134" customWidth="1"/>
    <col min="7177" max="7177" width="0.88671875" style="134" customWidth="1"/>
    <col min="7178" max="7178" width="6.5546875" style="134" customWidth="1"/>
    <col min="7179" max="7179" width="6.6640625" style="134" customWidth="1"/>
    <col min="7180" max="7180" width="6.5546875" style="134" customWidth="1"/>
    <col min="7181" max="7181" width="0.88671875" style="134" customWidth="1"/>
    <col min="7182" max="7182" width="6.5546875" style="134" customWidth="1"/>
    <col min="7183" max="7183" width="6.6640625" style="134" customWidth="1"/>
    <col min="7184" max="7184" width="6.5546875" style="134" customWidth="1"/>
    <col min="7185" max="7424" width="9.109375" style="134"/>
    <col min="7425" max="7425" width="7.33203125" style="134" bestFit="1" customWidth="1"/>
    <col min="7426" max="7426" width="6.5546875" style="134" customWidth="1"/>
    <col min="7427" max="7427" width="6.6640625" style="134" customWidth="1"/>
    <col min="7428" max="7428" width="6.5546875" style="134" customWidth="1"/>
    <col min="7429" max="7429" width="0.88671875" style="134" customWidth="1"/>
    <col min="7430" max="7430" width="6.5546875" style="134" customWidth="1"/>
    <col min="7431" max="7431" width="6.6640625" style="134" customWidth="1"/>
    <col min="7432" max="7432" width="6.5546875" style="134" customWidth="1"/>
    <col min="7433" max="7433" width="0.88671875" style="134" customWidth="1"/>
    <col min="7434" max="7434" width="6.5546875" style="134" customWidth="1"/>
    <col min="7435" max="7435" width="6.6640625" style="134" customWidth="1"/>
    <col min="7436" max="7436" width="6.5546875" style="134" customWidth="1"/>
    <col min="7437" max="7437" width="0.88671875" style="134" customWidth="1"/>
    <col min="7438" max="7438" width="6.5546875" style="134" customWidth="1"/>
    <col min="7439" max="7439" width="6.6640625" style="134" customWidth="1"/>
    <col min="7440" max="7440" width="6.5546875" style="134" customWidth="1"/>
    <col min="7441" max="7680" width="9.109375" style="134"/>
    <col min="7681" max="7681" width="7.33203125" style="134" bestFit="1" customWidth="1"/>
    <col min="7682" max="7682" width="6.5546875" style="134" customWidth="1"/>
    <col min="7683" max="7683" width="6.6640625" style="134" customWidth="1"/>
    <col min="7684" max="7684" width="6.5546875" style="134" customWidth="1"/>
    <col min="7685" max="7685" width="0.88671875" style="134" customWidth="1"/>
    <col min="7686" max="7686" width="6.5546875" style="134" customWidth="1"/>
    <col min="7687" max="7687" width="6.6640625" style="134" customWidth="1"/>
    <col min="7688" max="7688" width="6.5546875" style="134" customWidth="1"/>
    <col min="7689" max="7689" width="0.88671875" style="134" customWidth="1"/>
    <col min="7690" max="7690" width="6.5546875" style="134" customWidth="1"/>
    <col min="7691" max="7691" width="6.6640625" style="134" customWidth="1"/>
    <col min="7692" max="7692" width="6.5546875" style="134" customWidth="1"/>
    <col min="7693" max="7693" width="0.88671875" style="134" customWidth="1"/>
    <col min="7694" max="7694" width="6.5546875" style="134" customWidth="1"/>
    <col min="7695" max="7695" width="6.6640625" style="134" customWidth="1"/>
    <col min="7696" max="7696" width="6.5546875" style="134" customWidth="1"/>
    <col min="7697" max="7936" width="9.109375" style="134"/>
    <col min="7937" max="7937" width="7.33203125" style="134" bestFit="1" customWidth="1"/>
    <col min="7938" max="7938" width="6.5546875" style="134" customWidth="1"/>
    <col min="7939" max="7939" width="6.6640625" style="134" customWidth="1"/>
    <col min="7940" max="7940" width="6.5546875" style="134" customWidth="1"/>
    <col min="7941" max="7941" width="0.88671875" style="134" customWidth="1"/>
    <col min="7942" max="7942" width="6.5546875" style="134" customWidth="1"/>
    <col min="7943" max="7943" width="6.6640625" style="134" customWidth="1"/>
    <col min="7944" max="7944" width="6.5546875" style="134" customWidth="1"/>
    <col min="7945" max="7945" width="0.88671875" style="134" customWidth="1"/>
    <col min="7946" max="7946" width="6.5546875" style="134" customWidth="1"/>
    <col min="7947" max="7947" width="6.6640625" style="134" customWidth="1"/>
    <col min="7948" max="7948" width="6.5546875" style="134" customWidth="1"/>
    <col min="7949" max="7949" width="0.88671875" style="134" customWidth="1"/>
    <col min="7950" max="7950" width="6.5546875" style="134" customWidth="1"/>
    <col min="7951" max="7951" width="6.6640625" style="134" customWidth="1"/>
    <col min="7952" max="7952" width="6.5546875" style="134" customWidth="1"/>
    <col min="7953" max="8192" width="9.109375" style="134"/>
    <col min="8193" max="8193" width="7.33203125" style="134" bestFit="1" customWidth="1"/>
    <col min="8194" max="8194" width="6.5546875" style="134" customWidth="1"/>
    <col min="8195" max="8195" width="6.6640625" style="134" customWidth="1"/>
    <col min="8196" max="8196" width="6.5546875" style="134" customWidth="1"/>
    <col min="8197" max="8197" width="0.88671875" style="134" customWidth="1"/>
    <col min="8198" max="8198" width="6.5546875" style="134" customWidth="1"/>
    <col min="8199" max="8199" width="6.6640625" style="134" customWidth="1"/>
    <col min="8200" max="8200" width="6.5546875" style="134" customWidth="1"/>
    <col min="8201" max="8201" width="0.88671875" style="134" customWidth="1"/>
    <col min="8202" max="8202" width="6.5546875" style="134" customWidth="1"/>
    <col min="8203" max="8203" width="6.6640625" style="134" customWidth="1"/>
    <col min="8204" max="8204" width="6.5546875" style="134" customWidth="1"/>
    <col min="8205" max="8205" width="0.88671875" style="134" customWidth="1"/>
    <col min="8206" max="8206" width="6.5546875" style="134" customWidth="1"/>
    <col min="8207" max="8207" width="6.6640625" style="134" customWidth="1"/>
    <col min="8208" max="8208" width="6.5546875" style="134" customWidth="1"/>
    <col min="8209" max="8448" width="9.109375" style="134"/>
    <col min="8449" max="8449" width="7.33203125" style="134" bestFit="1" customWidth="1"/>
    <col min="8450" max="8450" width="6.5546875" style="134" customWidth="1"/>
    <col min="8451" max="8451" width="6.6640625" style="134" customWidth="1"/>
    <col min="8452" max="8452" width="6.5546875" style="134" customWidth="1"/>
    <col min="8453" max="8453" width="0.88671875" style="134" customWidth="1"/>
    <col min="8454" max="8454" width="6.5546875" style="134" customWidth="1"/>
    <col min="8455" max="8455" width="6.6640625" style="134" customWidth="1"/>
    <col min="8456" max="8456" width="6.5546875" style="134" customWidth="1"/>
    <col min="8457" max="8457" width="0.88671875" style="134" customWidth="1"/>
    <col min="8458" max="8458" width="6.5546875" style="134" customWidth="1"/>
    <col min="8459" max="8459" width="6.6640625" style="134" customWidth="1"/>
    <col min="8460" max="8460" width="6.5546875" style="134" customWidth="1"/>
    <col min="8461" max="8461" width="0.88671875" style="134" customWidth="1"/>
    <col min="8462" max="8462" width="6.5546875" style="134" customWidth="1"/>
    <col min="8463" max="8463" width="6.6640625" style="134" customWidth="1"/>
    <col min="8464" max="8464" width="6.5546875" style="134" customWidth="1"/>
    <col min="8465" max="8704" width="9.109375" style="134"/>
    <col min="8705" max="8705" width="7.33203125" style="134" bestFit="1" customWidth="1"/>
    <col min="8706" max="8706" width="6.5546875" style="134" customWidth="1"/>
    <col min="8707" max="8707" width="6.6640625" style="134" customWidth="1"/>
    <col min="8708" max="8708" width="6.5546875" style="134" customWidth="1"/>
    <col min="8709" max="8709" width="0.88671875" style="134" customWidth="1"/>
    <col min="8710" max="8710" width="6.5546875" style="134" customWidth="1"/>
    <col min="8711" max="8711" width="6.6640625" style="134" customWidth="1"/>
    <col min="8712" max="8712" width="6.5546875" style="134" customWidth="1"/>
    <col min="8713" max="8713" width="0.88671875" style="134" customWidth="1"/>
    <col min="8714" max="8714" width="6.5546875" style="134" customWidth="1"/>
    <col min="8715" max="8715" width="6.6640625" style="134" customWidth="1"/>
    <col min="8716" max="8716" width="6.5546875" style="134" customWidth="1"/>
    <col min="8717" max="8717" width="0.88671875" style="134" customWidth="1"/>
    <col min="8718" max="8718" width="6.5546875" style="134" customWidth="1"/>
    <col min="8719" max="8719" width="6.6640625" style="134" customWidth="1"/>
    <col min="8720" max="8720" width="6.5546875" style="134" customWidth="1"/>
    <col min="8721" max="8960" width="9.109375" style="134"/>
    <col min="8961" max="8961" width="7.33203125" style="134" bestFit="1" customWidth="1"/>
    <col min="8962" max="8962" width="6.5546875" style="134" customWidth="1"/>
    <col min="8963" max="8963" width="6.6640625" style="134" customWidth="1"/>
    <col min="8964" max="8964" width="6.5546875" style="134" customWidth="1"/>
    <col min="8965" max="8965" width="0.88671875" style="134" customWidth="1"/>
    <col min="8966" max="8966" width="6.5546875" style="134" customWidth="1"/>
    <col min="8967" max="8967" width="6.6640625" style="134" customWidth="1"/>
    <col min="8968" max="8968" width="6.5546875" style="134" customWidth="1"/>
    <col min="8969" max="8969" width="0.88671875" style="134" customWidth="1"/>
    <col min="8970" max="8970" width="6.5546875" style="134" customWidth="1"/>
    <col min="8971" max="8971" width="6.6640625" style="134" customWidth="1"/>
    <col min="8972" max="8972" width="6.5546875" style="134" customWidth="1"/>
    <col min="8973" max="8973" width="0.88671875" style="134" customWidth="1"/>
    <col min="8974" max="8974" width="6.5546875" style="134" customWidth="1"/>
    <col min="8975" max="8975" width="6.6640625" style="134" customWidth="1"/>
    <col min="8976" max="8976" width="6.5546875" style="134" customWidth="1"/>
    <col min="8977" max="9216" width="9.109375" style="134"/>
    <col min="9217" max="9217" width="7.33203125" style="134" bestFit="1" customWidth="1"/>
    <col min="9218" max="9218" width="6.5546875" style="134" customWidth="1"/>
    <col min="9219" max="9219" width="6.6640625" style="134" customWidth="1"/>
    <col min="9220" max="9220" width="6.5546875" style="134" customWidth="1"/>
    <col min="9221" max="9221" width="0.88671875" style="134" customWidth="1"/>
    <col min="9222" max="9222" width="6.5546875" style="134" customWidth="1"/>
    <col min="9223" max="9223" width="6.6640625" style="134" customWidth="1"/>
    <col min="9224" max="9224" width="6.5546875" style="134" customWidth="1"/>
    <col min="9225" max="9225" width="0.88671875" style="134" customWidth="1"/>
    <col min="9226" max="9226" width="6.5546875" style="134" customWidth="1"/>
    <col min="9227" max="9227" width="6.6640625" style="134" customWidth="1"/>
    <col min="9228" max="9228" width="6.5546875" style="134" customWidth="1"/>
    <col min="9229" max="9229" width="0.88671875" style="134" customWidth="1"/>
    <col min="9230" max="9230" width="6.5546875" style="134" customWidth="1"/>
    <col min="9231" max="9231" width="6.6640625" style="134" customWidth="1"/>
    <col min="9232" max="9232" width="6.5546875" style="134" customWidth="1"/>
    <col min="9233" max="9472" width="9.109375" style="134"/>
    <col min="9473" max="9473" width="7.33203125" style="134" bestFit="1" customWidth="1"/>
    <col min="9474" max="9474" width="6.5546875" style="134" customWidth="1"/>
    <col min="9475" max="9475" width="6.6640625" style="134" customWidth="1"/>
    <col min="9476" max="9476" width="6.5546875" style="134" customWidth="1"/>
    <col min="9477" max="9477" width="0.88671875" style="134" customWidth="1"/>
    <col min="9478" max="9478" width="6.5546875" style="134" customWidth="1"/>
    <col min="9479" max="9479" width="6.6640625" style="134" customWidth="1"/>
    <col min="9480" max="9480" width="6.5546875" style="134" customWidth="1"/>
    <col min="9481" max="9481" width="0.88671875" style="134" customWidth="1"/>
    <col min="9482" max="9482" width="6.5546875" style="134" customWidth="1"/>
    <col min="9483" max="9483" width="6.6640625" style="134" customWidth="1"/>
    <col min="9484" max="9484" width="6.5546875" style="134" customWidth="1"/>
    <col min="9485" max="9485" width="0.88671875" style="134" customWidth="1"/>
    <col min="9486" max="9486" width="6.5546875" style="134" customWidth="1"/>
    <col min="9487" max="9487" width="6.6640625" style="134" customWidth="1"/>
    <col min="9488" max="9488" width="6.5546875" style="134" customWidth="1"/>
    <col min="9489" max="9728" width="9.109375" style="134"/>
    <col min="9729" max="9729" width="7.33203125" style="134" bestFit="1" customWidth="1"/>
    <col min="9730" max="9730" width="6.5546875" style="134" customWidth="1"/>
    <col min="9731" max="9731" width="6.6640625" style="134" customWidth="1"/>
    <col min="9732" max="9732" width="6.5546875" style="134" customWidth="1"/>
    <col min="9733" max="9733" width="0.88671875" style="134" customWidth="1"/>
    <col min="9734" max="9734" width="6.5546875" style="134" customWidth="1"/>
    <col min="9735" max="9735" width="6.6640625" style="134" customWidth="1"/>
    <col min="9736" max="9736" width="6.5546875" style="134" customWidth="1"/>
    <col min="9737" max="9737" width="0.88671875" style="134" customWidth="1"/>
    <col min="9738" max="9738" width="6.5546875" style="134" customWidth="1"/>
    <col min="9739" max="9739" width="6.6640625" style="134" customWidth="1"/>
    <col min="9740" max="9740" width="6.5546875" style="134" customWidth="1"/>
    <col min="9741" max="9741" width="0.88671875" style="134" customWidth="1"/>
    <col min="9742" max="9742" width="6.5546875" style="134" customWidth="1"/>
    <col min="9743" max="9743" width="6.6640625" style="134" customWidth="1"/>
    <col min="9744" max="9744" width="6.5546875" style="134" customWidth="1"/>
    <col min="9745" max="9984" width="9.109375" style="134"/>
    <col min="9985" max="9985" width="7.33203125" style="134" bestFit="1" customWidth="1"/>
    <col min="9986" max="9986" width="6.5546875" style="134" customWidth="1"/>
    <col min="9987" max="9987" width="6.6640625" style="134" customWidth="1"/>
    <col min="9988" max="9988" width="6.5546875" style="134" customWidth="1"/>
    <col min="9989" max="9989" width="0.88671875" style="134" customWidth="1"/>
    <col min="9990" max="9990" width="6.5546875" style="134" customWidth="1"/>
    <col min="9991" max="9991" width="6.6640625" style="134" customWidth="1"/>
    <col min="9992" max="9992" width="6.5546875" style="134" customWidth="1"/>
    <col min="9993" max="9993" width="0.88671875" style="134" customWidth="1"/>
    <col min="9994" max="9994" width="6.5546875" style="134" customWidth="1"/>
    <col min="9995" max="9995" width="6.6640625" style="134" customWidth="1"/>
    <col min="9996" max="9996" width="6.5546875" style="134" customWidth="1"/>
    <col min="9997" max="9997" width="0.88671875" style="134" customWidth="1"/>
    <col min="9998" max="9998" width="6.5546875" style="134" customWidth="1"/>
    <col min="9999" max="9999" width="6.6640625" style="134" customWidth="1"/>
    <col min="10000" max="10000" width="6.5546875" style="134" customWidth="1"/>
    <col min="10001" max="10240" width="9.109375" style="134"/>
    <col min="10241" max="10241" width="7.33203125" style="134" bestFit="1" customWidth="1"/>
    <col min="10242" max="10242" width="6.5546875" style="134" customWidth="1"/>
    <col min="10243" max="10243" width="6.6640625" style="134" customWidth="1"/>
    <col min="10244" max="10244" width="6.5546875" style="134" customWidth="1"/>
    <col min="10245" max="10245" width="0.88671875" style="134" customWidth="1"/>
    <col min="10246" max="10246" width="6.5546875" style="134" customWidth="1"/>
    <col min="10247" max="10247" width="6.6640625" style="134" customWidth="1"/>
    <col min="10248" max="10248" width="6.5546875" style="134" customWidth="1"/>
    <col min="10249" max="10249" width="0.88671875" style="134" customWidth="1"/>
    <col min="10250" max="10250" width="6.5546875" style="134" customWidth="1"/>
    <col min="10251" max="10251" width="6.6640625" style="134" customWidth="1"/>
    <col min="10252" max="10252" width="6.5546875" style="134" customWidth="1"/>
    <col min="10253" max="10253" width="0.88671875" style="134" customWidth="1"/>
    <col min="10254" max="10254" width="6.5546875" style="134" customWidth="1"/>
    <col min="10255" max="10255" width="6.6640625" style="134" customWidth="1"/>
    <col min="10256" max="10256" width="6.5546875" style="134" customWidth="1"/>
    <col min="10257" max="10496" width="9.109375" style="134"/>
    <col min="10497" max="10497" width="7.33203125" style="134" bestFit="1" customWidth="1"/>
    <col min="10498" max="10498" width="6.5546875" style="134" customWidth="1"/>
    <col min="10499" max="10499" width="6.6640625" style="134" customWidth="1"/>
    <col min="10500" max="10500" width="6.5546875" style="134" customWidth="1"/>
    <col min="10501" max="10501" width="0.88671875" style="134" customWidth="1"/>
    <col min="10502" max="10502" width="6.5546875" style="134" customWidth="1"/>
    <col min="10503" max="10503" width="6.6640625" style="134" customWidth="1"/>
    <col min="10504" max="10504" width="6.5546875" style="134" customWidth="1"/>
    <col min="10505" max="10505" width="0.88671875" style="134" customWidth="1"/>
    <col min="10506" max="10506" width="6.5546875" style="134" customWidth="1"/>
    <col min="10507" max="10507" width="6.6640625" style="134" customWidth="1"/>
    <col min="10508" max="10508" width="6.5546875" style="134" customWidth="1"/>
    <col min="10509" max="10509" width="0.88671875" style="134" customWidth="1"/>
    <col min="10510" max="10510" width="6.5546875" style="134" customWidth="1"/>
    <col min="10511" max="10511" width="6.6640625" style="134" customWidth="1"/>
    <col min="10512" max="10512" width="6.5546875" style="134" customWidth="1"/>
    <col min="10513" max="10752" width="9.109375" style="134"/>
    <col min="10753" max="10753" width="7.33203125" style="134" bestFit="1" customWidth="1"/>
    <col min="10754" max="10754" width="6.5546875" style="134" customWidth="1"/>
    <col min="10755" max="10755" width="6.6640625" style="134" customWidth="1"/>
    <col min="10756" max="10756" width="6.5546875" style="134" customWidth="1"/>
    <col min="10757" max="10757" width="0.88671875" style="134" customWidth="1"/>
    <col min="10758" max="10758" width="6.5546875" style="134" customWidth="1"/>
    <col min="10759" max="10759" width="6.6640625" style="134" customWidth="1"/>
    <col min="10760" max="10760" width="6.5546875" style="134" customWidth="1"/>
    <col min="10761" max="10761" width="0.88671875" style="134" customWidth="1"/>
    <col min="10762" max="10762" width="6.5546875" style="134" customWidth="1"/>
    <col min="10763" max="10763" width="6.6640625" style="134" customWidth="1"/>
    <col min="10764" max="10764" width="6.5546875" style="134" customWidth="1"/>
    <col min="10765" max="10765" width="0.88671875" style="134" customWidth="1"/>
    <col min="10766" max="10766" width="6.5546875" style="134" customWidth="1"/>
    <col min="10767" max="10767" width="6.6640625" style="134" customWidth="1"/>
    <col min="10768" max="10768" width="6.5546875" style="134" customWidth="1"/>
    <col min="10769" max="11008" width="9.109375" style="134"/>
    <col min="11009" max="11009" width="7.33203125" style="134" bestFit="1" customWidth="1"/>
    <col min="11010" max="11010" width="6.5546875" style="134" customWidth="1"/>
    <col min="11011" max="11011" width="6.6640625" style="134" customWidth="1"/>
    <col min="11012" max="11012" width="6.5546875" style="134" customWidth="1"/>
    <col min="11013" max="11013" width="0.88671875" style="134" customWidth="1"/>
    <col min="11014" max="11014" width="6.5546875" style="134" customWidth="1"/>
    <col min="11015" max="11015" width="6.6640625" style="134" customWidth="1"/>
    <col min="11016" max="11016" width="6.5546875" style="134" customWidth="1"/>
    <col min="11017" max="11017" width="0.88671875" style="134" customWidth="1"/>
    <col min="11018" max="11018" width="6.5546875" style="134" customWidth="1"/>
    <col min="11019" max="11019" width="6.6640625" style="134" customWidth="1"/>
    <col min="11020" max="11020" width="6.5546875" style="134" customWidth="1"/>
    <col min="11021" max="11021" width="0.88671875" style="134" customWidth="1"/>
    <col min="11022" max="11022" width="6.5546875" style="134" customWidth="1"/>
    <col min="11023" max="11023" width="6.6640625" style="134" customWidth="1"/>
    <col min="11024" max="11024" width="6.5546875" style="134" customWidth="1"/>
    <col min="11025" max="11264" width="9.109375" style="134"/>
    <col min="11265" max="11265" width="7.33203125" style="134" bestFit="1" customWidth="1"/>
    <col min="11266" max="11266" width="6.5546875" style="134" customWidth="1"/>
    <col min="11267" max="11267" width="6.6640625" style="134" customWidth="1"/>
    <col min="11268" max="11268" width="6.5546875" style="134" customWidth="1"/>
    <col min="11269" max="11269" width="0.88671875" style="134" customWidth="1"/>
    <col min="11270" max="11270" width="6.5546875" style="134" customWidth="1"/>
    <col min="11271" max="11271" width="6.6640625" style="134" customWidth="1"/>
    <col min="11272" max="11272" width="6.5546875" style="134" customWidth="1"/>
    <col min="11273" max="11273" width="0.88671875" style="134" customWidth="1"/>
    <col min="11274" max="11274" width="6.5546875" style="134" customWidth="1"/>
    <col min="11275" max="11275" width="6.6640625" style="134" customWidth="1"/>
    <col min="11276" max="11276" width="6.5546875" style="134" customWidth="1"/>
    <col min="11277" max="11277" width="0.88671875" style="134" customWidth="1"/>
    <col min="11278" max="11278" width="6.5546875" style="134" customWidth="1"/>
    <col min="11279" max="11279" width="6.6640625" style="134" customWidth="1"/>
    <col min="11280" max="11280" width="6.5546875" style="134" customWidth="1"/>
    <col min="11281" max="11520" width="9.109375" style="134"/>
    <col min="11521" max="11521" width="7.33203125" style="134" bestFit="1" customWidth="1"/>
    <col min="11522" max="11522" width="6.5546875" style="134" customWidth="1"/>
    <col min="11523" max="11523" width="6.6640625" style="134" customWidth="1"/>
    <col min="11524" max="11524" width="6.5546875" style="134" customWidth="1"/>
    <col min="11525" max="11525" width="0.88671875" style="134" customWidth="1"/>
    <col min="11526" max="11526" width="6.5546875" style="134" customWidth="1"/>
    <col min="11527" max="11527" width="6.6640625" style="134" customWidth="1"/>
    <col min="11528" max="11528" width="6.5546875" style="134" customWidth="1"/>
    <col min="11529" max="11529" width="0.88671875" style="134" customWidth="1"/>
    <col min="11530" max="11530" width="6.5546875" style="134" customWidth="1"/>
    <col min="11531" max="11531" width="6.6640625" style="134" customWidth="1"/>
    <col min="11532" max="11532" width="6.5546875" style="134" customWidth="1"/>
    <col min="11533" max="11533" width="0.88671875" style="134" customWidth="1"/>
    <col min="11534" max="11534" width="6.5546875" style="134" customWidth="1"/>
    <col min="11535" max="11535" width="6.6640625" style="134" customWidth="1"/>
    <col min="11536" max="11536" width="6.5546875" style="134" customWidth="1"/>
    <col min="11537" max="11776" width="9.109375" style="134"/>
    <col min="11777" max="11777" width="7.33203125" style="134" bestFit="1" customWidth="1"/>
    <col min="11778" max="11778" width="6.5546875" style="134" customWidth="1"/>
    <col min="11779" max="11779" width="6.6640625" style="134" customWidth="1"/>
    <col min="11780" max="11780" width="6.5546875" style="134" customWidth="1"/>
    <col min="11781" max="11781" width="0.88671875" style="134" customWidth="1"/>
    <col min="11782" max="11782" width="6.5546875" style="134" customWidth="1"/>
    <col min="11783" max="11783" width="6.6640625" style="134" customWidth="1"/>
    <col min="11784" max="11784" width="6.5546875" style="134" customWidth="1"/>
    <col min="11785" max="11785" width="0.88671875" style="134" customWidth="1"/>
    <col min="11786" max="11786" width="6.5546875" style="134" customWidth="1"/>
    <col min="11787" max="11787" width="6.6640625" style="134" customWidth="1"/>
    <col min="11788" max="11788" width="6.5546875" style="134" customWidth="1"/>
    <col min="11789" max="11789" width="0.88671875" style="134" customWidth="1"/>
    <col min="11790" max="11790" width="6.5546875" style="134" customWidth="1"/>
    <col min="11791" max="11791" width="6.6640625" style="134" customWidth="1"/>
    <col min="11792" max="11792" width="6.5546875" style="134" customWidth="1"/>
    <col min="11793" max="12032" width="9.109375" style="134"/>
    <col min="12033" max="12033" width="7.33203125" style="134" bestFit="1" customWidth="1"/>
    <col min="12034" max="12034" width="6.5546875" style="134" customWidth="1"/>
    <col min="12035" max="12035" width="6.6640625" style="134" customWidth="1"/>
    <col min="12036" max="12036" width="6.5546875" style="134" customWidth="1"/>
    <col min="12037" max="12037" width="0.88671875" style="134" customWidth="1"/>
    <col min="12038" max="12038" width="6.5546875" style="134" customWidth="1"/>
    <col min="12039" max="12039" width="6.6640625" style="134" customWidth="1"/>
    <col min="12040" max="12040" width="6.5546875" style="134" customWidth="1"/>
    <col min="12041" max="12041" width="0.88671875" style="134" customWidth="1"/>
    <col min="12042" max="12042" width="6.5546875" style="134" customWidth="1"/>
    <col min="12043" max="12043" width="6.6640625" style="134" customWidth="1"/>
    <col min="12044" max="12044" width="6.5546875" style="134" customWidth="1"/>
    <col min="12045" max="12045" width="0.88671875" style="134" customWidth="1"/>
    <col min="12046" max="12046" width="6.5546875" style="134" customWidth="1"/>
    <col min="12047" max="12047" width="6.6640625" style="134" customWidth="1"/>
    <col min="12048" max="12048" width="6.5546875" style="134" customWidth="1"/>
    <col min="12049" max="12288" width="9.109375" style="134"/>
    <col min="12289" max="12289" width="7.33203125" style="134" bestFit="1" customWidth="1"/>
    <col min="12290" max="12290" width="6.5546875" style="134" customWidth="1"/>
    <col min="12291" max="12291" width="6.6640625" style="134" customWidth="1"/>
    <col min="12292" max="12292" width="6.5546875" style="134" customWidth="1"/>
    <col min="12293" max="12293" width="0.88671875" style="134" customWidth="1"/>
    <col min="12294" max="12294" width="6.5546875" style="134" customWidth="1"/>
    <col min="12295" max="12295" width="6.6640625" style="134" customWidth="1"/>
    <col min="12296" max="12296" width="6.5546875" style="134" customWidth="1"/>
    <col min="12297" max="12297" width="0.88671875" style="134" customWidth="1"/>
    <col min="12298" max="12298" width="6.5546875" style="134" customWidth="1"/>
    <col min="12299" max="12299" width="6.6640625" style="134" customWidth="1"/>
    <col min="12300" max="12300" width="6.5546875" style="134" customWidth="1"/>
    <col min="12301" max="12301" width="0.88671875" style="134" customWidth="1"/>
    <col min="12302" max="12302" width="6.5546875" style="134" customWidth="1"/>
    <col min="12303" max="12303" width="6.6640625" style="134" customWidth="1"/>
    <col min="12304" max="12304" width="6.5546875" style="134" customWidth="1"/>
    <col min="12305" max="12544" width="9.109375" style="134"/>
    <col min="12545" max="12545" width="7.33203125" style="134" bestFit="1" customWidth="1"/>
    <col min="12546" max="12546" width="6.5546875" style="134" customWidth="1"/>
    <col min="12547" max="12547" width="6.6640625" style="134" customWidth="1"/>
    <col min="12548" max="12548" width="6.5546875" style="134" customWidth="1"/>
    <col min="12549" max="12549" width="0.88671875" style="134" customWidth="1"/>
    <col min="12550" max="12550" width="6.5546875" style="134" customWidth="1"/>
    <col min="12551" max="12551" width="6.6640625" style="134" customWidth="1"/>
    <col min="12552" max="12552" width="6.5546875" style="134" customWidth="1"/>
    <col min="12553" max="12553" width="0.88671875" style="134" customWidth="1"/>
    <col min="12554" max="12554" width="6.5546875" style="134" customWidth="1"/>
    <col min="12555" max="12555" width="6.6640625" style="134" customWidth="1"/>
    <col min="12556" max="12556" width="6.5546875" style="134" customWidth="1"/>
    <col min="12557" max="12557" width="0.88671875" style="134" customWidth="1"/>
    <col min="12558" max="12558" width="6.5546875" style="134" customWidth="1"/>
    <col min="12559" max="12559" width="6.6640625" style="134" customWidth="1"/>
    <col min="12560" max="12560" width="6.5546875" style="134" customWidth="1"/>
    <col min="12561" max="12800" width="9.109375" style="134"/>
    <col min="12801" max="12801" width="7.33203125" style="134" bestFit="1" customWidth="1"/>
    <col min="12802" max="12802" width="6.5546875" style="134" customWidth="1"/>
    <col min="12803" max="12803" width="6.6640625" style="134" customWidth="1"/>
    <col min="12804" max="12804" width="6.5546875" style="134" customWidth="1"/>
    <col min="12805" max="12805" width="0.88671875" style="134" customWidth="1"/>
    <col min="12806" max="12806" width="6.5546875" style="134" customWidth="1"/>
    <col min="12807" max="12807" width="6.6640625" style="134" customWidth="1"/>
    <col min="12808" max="12808" width="6.5546875" style="134" customWidth="1"/>
    <col min="12809" max="12809" width="0.88671875" style="134" customWidth="1"/>
    <col min="12810" max="12810" width="6.5546875" style="134" customWidth="1"/>
    <col min="12811" max="12811" width="6.6640625" style="134" customWidth="1"/>
    <col min="12812" max="12812" width="6.5546875" style="134" customWidth="1"/>
    <col min="12813" max="12813" width="0.88671875" style="134" customWidth="1"/>
    <col min="12814" max="12814" width="6.5546875" style="134" customWidth="1"/>
    <col min="12815" max="12815" width="6.6640625" style="134" customWidth="1"/>
    <col min="12816" max="12816" width="6.5546875" style="134" customWidth="1"/>
    <col min="12817" max="13056" width="9.109375" style="134"/>
    <col min="13057" max="13057" width="7.33203125" style="134" bestFit="1" customWidth="1"/>
    <col min="13058" max="13058" width="6.5546875" style="134" customWidth="1"/>
    <col min="13059" max="13059" width="6.6640625" style="134" customWidth="1"/>
    <col min="13060" max="13060" width="6.5546875" style="134" customWidth="1"/>
    <col min="13061" max="13061" width="0.88671875" style="134" customWidth="1"/>
    <col min="13062" max="13062" width="6.5546875" style="134" customWidth="1"/>
    <col min="13063" max="13063" width="6.6640625" style="134" customWidth="1"/>
    <col min="13064" max="13064" width="6.5546875" style="134" customWidth="1"/>
    <col min="13065" max="13065" width="0.88671875" style="134" customWidth="1"/>
    <col min="13066" max="13066" width="6.5546875" style="134" customWidth="1"/>
    <col min="13067" max="13067" width="6.6640625" style="134" customWidth="1"/>
    <col min="13068" max="13068" width="6.5546875" style="134" customWidth="1"/>
    <col min="13069" max="13069" width="0.88671875" style="134" customWidth="1"/>
    <col min="13070" max="13070" width="6.5546875" style="134" customWidth="1"/>
    <col min="13071" max="13071" width="6.6640625" style="134" customWidth="1"/>
    <col min="13072" max="13072" width="6.5546875" style="134" customWidth="1"/>
    <col min="13073" max="13312" width="9.109375" style="134"/>
    <col min="13313" max="13313" width="7.33203125" style="134" bestFit="1" customWidth="1"/>
    <col min="13314" max="13314" width="6.5546875" style="134" customWidth="1"/>
    <col min="13315" max="13315" width="6.6640625" style="134" customWidth="1"/>
    <col min="13316" max="13316" width="6.5546875" style="134" customWidth="1"/>
    <col min="13317" max="13317" width="0.88671875" style="134" customWidth="1"/>
    <col min="13318" max="13318" width="6.5546875" style="134" customWidth="1"/>
    <col min="13319" max="13319" width="6.6640625" style="134" customWidth="1"/>
    <col min="13320" max="13320" width="6.5546875" style="134" customWidth="1"/>
    <col min="13321" max="13321" width="0.88671875" style="134" customWidth="1"/>
    <col min="13322" max="13322" width="6.5546875" style="134" customWidth="1"/>
    <col min="13323" max="13323" width="6.6640625" style="134" customWidth="1"/>
    <col min="13324" max="13324" width="6.5546875" style="134" customWidth="1"/>
    <col min="13325" max="13325" width="0.88671875" style="134" customWidth="1"/>
    <col min="13326" max="13326" width="6.5546875" style="134" customWidth="1"/>
    <col min="13327" max="13327" width="6.6640625" style="134" customWidth="1"/>
    <col min="13328" max="13328" width="6.5546875" style="134" customWidth="1"/>
    <col min="13329" max="13568" width="9.109375" style="134"/>
    <col min="13569" max="13569" width="7.33203125" style="134" bestFit="1" customWidth="1"/>
    <col min="13570" max="13570" width="6.5546875" style="134" customWidth="1"/>
    <col min="13571" max="13571" width="6.6640625" style="134" customWidth="1"/>
    <col min="13572" max="13572" width="6.5546875" style="134" customWidth="1"/>
    <col min="13573" max="13573" width="0.88671875" style="134" customWidth="1"/>
    <col min="13574" max="13574" width="6.5546875" style="134" customWidth="1"/>
    <col min="13575" max="13575" width="6.6640625" style="134" customWidth="1"/>
    <col min="13576" max="13576" width="6.5546875" style="134" customWidth="1"/>
    <col min="13577" max="13577" width="0.88671875" style="134" customWidth="1"/>
    <col min="13578" max="13578" width="6.5546875" style="134" customWidth="1"/>
    <col min="13579" max="13579" width="6.6640625" style="134" customWidth="1"/>
    <col min="13580" max="13580" width="6.5546875" style="134" customWidth="1"/>
    <col min="13581" max="13581" width="0.88671875" style="134" customWidth="1"/>
    <col min="13582" max="13582" width="6.5546875" style="134" customWidth="1"/>
    <col min="13583" max="13583" width="6.6640625" style="134" customWidth="1"/>
    <col min="13584" max="13584" width="6.5546875" style="134" customWidth="1"/>
    <col min="13585" max="13824" width="9.109375" style="134"/>
    <col min="13825" max="13825" width="7.33203125" style="134" bestFit="1" customWidth="1"/>
    <col min="13826" max="13826" width="6.5546875" style="134" customWidth="1"/>
    <col min="13827" max="13827" width="6.6640625" style="134" customWidth="1"/>
    <col min="13828" max="13828" width="6.5546875" style="134" customWidth="1"/>
    <col min="13829" max="13829" width="0.88671875" style="134" customWidth="1"/>
    <col min="13830" max="13830" width="6.5546875" style="134" customWidth="1"/>
    <col min="13831" max="13831" width="6.6640625" style="134" customWidth="1"/>
    <col min="13832" max="13832" width="6.5546875" style="134" customWidth="1"/>
    <col min="13833" max="13833" width="0.88671875" style="134" customWidth="1"/>
    <col min="13834" max="13834" width="6.5546875" style="134" customWidth="1"/>
    <col min="13835" max="13835" width="6.6640625" style="134" customWidth="1"/>
    <col min="13836" max="13836" width="6.5546875" style="134" customWidth="1"/>
    <col min="13837" max="13837" width="0.88671875" style="134" customWidth="1"/>
    <col min="13838" max="13838" width="6.5546875" style="134" customWidth="1"/>
    <col min="13839" max="13839" width="6.6640625" style="134" customWidth="1"/>
    <col min="13840" max="13840" width="6.5546875" style="134" customWidth="1"/>
    <col min="13841" max="14080" width="9.109375" style="134"/>
    <col min="14081" max="14081" width="7.33203125" style="134" bestFit="1" customWidth="1"/>
    <col min="14082" max="14082" width="6.5546875" style="134" customWidth="1"/>
    <col min="14083" max="14083" width="6.6640625" style="134" customWidth="1"/>
    <col min="14084" max="14084" width="6.5546875" style="134" customWidth="1"/>
    <col min="14085" max="14085" width="0.88671875" style="134" customWidth="1"/>
    <col min="14086" max="14086" width="6.5546875" style="134" customWidth="1"/>
    <col min="14087" max="14087" width="6.6640625" style="134" customWidth="1"/>
    <col min="14088" max="14088" width="6.5546875" style="134" customWidth="1"/>
    <col min="14089" max="14089" width="0.88671875" style="134" customWidth="1"/>
    <col min="14090" max="14090" width="6.5546875" style="134" customWidth="1"/>
    <col min="14091" max="14091" width="6.6640625" style="134" customWidth="1"/>
    <col min="14092" max="14092" width="6.5546875" style="134" customWidth="1"/>
    <col min="14093" max="14093" width="0.88671875" style="134" customWidth="1"/>
    <col min="14094" max="14094" width="6.5546875" style="134" customWidth="1"/>
    <col min="14095" max="14095" width="6.6640625" style="134" customWidth="1"/>
    <col min="14096" max="14096" width="6.5546875" style="134" customWidth="1"/>
    <col min="14097" max="14336" width="9.109375" style="134"/>
    <col min="14337" max="14337" width="7.33203125" style="134" bestFit="1" customWidth="1"/>
    <col min="14338" max="14338" width="6.5546875" style="134" customWidth="1"/>
    <col min="14339" max="14339" width="6.6640625" style="134" customWidth="1"/>
    <col min="14340" max="14340" width="6.5546875" style="134" customWidth="1"/>
    <col min="14341" max="14341" width="0.88671875" style="134" customWidth="1"/>
    <col min="14342" max="14342" width="6.5546875" style="134" customWidth="1"/>
    <col min="14343" max="14343" width="6.6640625" style="134" customWidth="1"/>
    <col min="14344" max="14344" width="6.5546875" style="134" customWidth="1"/>
    <col min="14345" max="14345" width="0.88671875" style="134" customWidth="1"/>
    <col min="14346" max="14346" width="6.5546875" style="134" customWidth="1"/>
    <col min="14347" max="14347" width="6.6640625" style="134" customWidth="1"/>
    <col min="14348" max="14348" width="6.5546875" style="134" customWidth="1"/>
    <col min="14349" max="14349" width="0.88671875" style="134" customWidth="1"/>
    <col min="14350" max="14350" width="6.5546875" style="134" customWidth="1"/>
    <col min="14351" max="14351" width="6.6640625" style="134" customWidth="1"/>
    <col min="14352" max="14352" width="6.5546875" style="134" customWidth="1"/>
    <col min="14353" max="14592" width="9.109375" style="134"/>
    <col min="14593" max="14593" width="7.33203125" style="134" bestFit="1" customWidth="1"/>
    <col min="14594" max="14594" width="6.5546875" style="134" customWidth="1"/>
    <col min="14595" max="14595" width="6.6640625" style="134" customWidth="1"/>
    <col min="14596" max="14596" width="6.5546875" style="134" customWidth="1"/>
    <col min="14597" max="14597" width="0.88671875" style="134" customWidth="1"/>
    <col min="14598" max="14598" width="6.5546875" style="134" customWidth="1"/>
    <col min="14599" max="14599" width="6.6640625" style="134" customWidth="1"/>
    <col min="14600" max="14600" width="6.5546875" style="134" customWidth="1"/>
    <col min="14601" max="14601" width="0.88671875" style="134" customWidth="1"/>
    <col min="14602" max="14602" width="6.5546875" style="134" customWidth="1"/>
    <col min="14603" max="14603" width="6.6640625" style="134" customWidth="1"/>
    <col min="14604" max="14604" width="6.5546875" style="134" customWidth="1"/>
    <col min="14605" max="14605" width="0.88671875" style="134" customWidth="1"/>
    <col min="14606" max="14606" width="6.5546875" style="134" customWidth="1"/>
    <col min="14607" max="14607" width="6.6640625" style="134" customWidth="1"/>
    <col min="14608" max="14608" width="6.5546875" style="134" customWidth="1"/>
    <col min="14609" max="14848" width="9.109375" style="134"/>
    <col min="14849" max="14849" width="7.33203125" style="134" bestFit="1" customWidth="1"/>
    <col min="14850" max="14850" width="6.5546875" style="134" customWidth="1"/>
    <col min="14851" max="14851" width="6.6640625" style="134" customWidth="1"/>
    <col min="14852" max="14852" width="6.5546875" style="134" customWidth="1"/>
    <col min="14853" max="14853" width="0.88671875" style="134" customWidth="1"/>
    <col min="14854" max="14854" width="6.5546875" style="134" customWidth="1"/>
    <col min="14855" max="14855" width="6.6640625" style="134" customWidth="1"/>
    <col min="14856" max="14856" width="6.5546875" style="134" customWidth="1"/>
    <col min="14857" max="14857" width="0.88671875" style="134" customWidth="1"/>
    <col min="14858" max="14858" width="6.5546875" style="134" customWidth="1"/>
    <col min="14859" max="14859" width="6.6640625" style="134" customWidth="1"/>
    <col min="14860" max="14860" width="6.5546875" style="134" customWidth="1"/>
    <col min="14861" max="14861" width="0.88671875" style="134" customWidth="1"/>
    <col min="14862" max="14862" width="6.5546875" style="134" customWidth="1"/>
    <col min="14863" max="14863" width="6.6640625" style="134" customWidth="1"/>
    <col min="14864" max="14864" width="6.5546875" style="134" customWidth="1"/>
    <col min="14865" max="15104" width="9.109375" style="134"/>
    <col min="15105" max="15105" width="7.33203125" style="134" bestFit="1" customWidth="1"/>
    <col min="15106" max="15106" width="6.5546875" style="134" customWidth="1"/>
    <col min="15107" max="15107" width="6.6640625" style="134" customWidth="1"/>
    <col min="15108" max="15108" width="6.5546875" style="134" customWidth="1"/>
    <col min="15109" max="15109" width="0.88671875" style="134" customWidth="1"/>
    <col min="15110" max="15110" width="6.5546875" style="134" customWidth="1"/>
    <col min="15111" max="15111" width="6.6640625" style="134" customWidth="1"/>
    <col min="15112" max="15112" width="6.5546875" style="134" customWidth="1"/>
    <col min="15113" max="15113" width="0.88671875" style="134" customWidth="1"/>
    <col min="15114" max="15114" width="6.5546875" style="134" customWidth="1"/>
    <col min="15115" max="15115" width="6.6640625" style="134" customWidth="1"/>
    <col min="15116" max="15116" width="6.5546875" style="134" customWidth="1"/>
    <col min="15117" max="15117" width="0.88671875" style="134" customWidth="1"/>
    <col min="15118" max="15118" width="6.5546875" style="134" customWidth="1"/>
    <col min="15119" max="15119" width="6.6640625" style="134" customWidth="1"/>
    <col min="15120" max="15120" width="6.5546875" style="134" customWidth="1"/>
    <col min="15121" max="15360" width="9.109375" style="134"/>
    <col min="15361" max="15361" width="7.33203125" style="134" bestFit="1" customWidth="1"/>
    <col min="15362" max="15362" width="6.5546875" style="134" customWidth="1"/>
    <col min="15363" max="15363" width="6.6640625" style="134" customWidth="1"/>
    <col min="15364" max="15364" width="6.5546875" style="134" customWidth="1"/>
    <col min="15365" max="15365" width="0.88671875" style="134" customWidth="1"/>
    <col min="15366" max="15366" width="6.5546875" style="134" customWidth="1"/>
    <col min="15367" max="15367" width="6.6640625" style="134" customWidth="1"/>
    <col min="15368" max="15368" width="6.5546875" style="134" customWidth="1"/>
    <col min="15369" max="15369" width="0.88671875" style="134" customWidth="1"/>
    <col min="15370" max="15370" width="6.5546875" style="134" customWidth="1"/>
    <col min="15371" max="15371" width="6.6640625" style="134" customWidth="1"/>
    <col min="15372" max="15372" width="6.5546875" style="134" customWidth="1"/>
    <col min="15373" max="15373" width="0.88671875" style="134" customWidth="1"/>
    <col min="15374" max="15374" width="6.5546875" style="134" customWidth="1"/>
    <col min="15375" max="15375" width="6.6640625" style="134" customWidth="1"/>
    <col min="15376" max="15376" width="6.5546875" style="134" customWidth="1"/>
    <col min="15377" max="15616" width="9.109375" style="134"/>
    <col min="15617" max="15617" width="7.33203125" style="134" bestFit="1" customWidth="1"/>
    <col min="15618" max="15618" width="6.5546875" style="134" customWidth="1"/>
    <col min="15619" max="15619" width="6.6640625" style="134" customWidth="1"/>
    <col min="15620" max="15620" width="6.5546875" style="134" customWidth="1"/>
    <col min="15621" max="15621" width="0.88671875" style="134" customWidth="1"/>
    <col min="15622" max="15622" width="6.5546875" style="134" customWidth="1"/>
    <col min="15623" max="15623" width="6.6640625" style="134" customWidth="1"/>
    <col min="15624" max="15624" width="6.5546875" style="134" customWidth="1"/>
    <col min="15625" max="15625" width="0.88671875" style="134" customWidth="1"/>
    <col min="15626" max="15626" width="6.5546875" style="134" customWidth="1"/>
    <col min="15627" max="15627" width="6.6640625" style="134" customWidth="1"/>
    <col min="15628" max="15628" width="6.5546875" style="134" customWidth="1"/>
    <col min="15629" max="15629" width="0.88671875" style="134" customWidth="1"/>
    <col min="15630" max="15630" width="6.5546875" style="134" customWidth="1"/>
    <col min="15631" max="15631" width="6.6640625" style="134" customWidth="1"/>
    <col min="15632" max="15632" width="6.5546875" style="134" customWidth="1"/>
    <col min="15633" max="15872" width="9.109375" style="134"/>
    <col min="15873" max="15873" width="7.33203125" style="134" bestFit="1" customWidth="1"/>
    <col min="15874" max="15874" width="6.5546875" style="134" customWidth="1"/>
    <col min="15875" max="15875" width="6.6640625" style="134" customWidth="1"/>
    <col min="15876" max="15876" width="6.5546875" style="134" customWidth="1"/>
    <col min="15877" max="15877" width="0.88671875" style="134" customWidth="1"/>
    <col min="15878" max="15878" width="6.5546875" style="134" customWidth="1"/>
    <col min="15879" max="15879" width="6.6640625" style="134" customWidth="1"/>
    <col min="15880" max="15880" width="6.5546875" style="134" customWidth="1"/>
    <col min="15881" max="15881" width="0.88671875" style="134" customWidth="1"/>
    <col min="15882" max="15882" width="6.5546875" style="134" customWidth="1"/>
    <col min="15883" max="15883" width="6.6640625" style="134" customWidth="1"/>
    <col min="15884" max="15884" width="6.5546875" style="134" customWidth="1"/>
    <col min="15885" max="15885" width="0.88671875" style="134" customWidth="1"/>
    <col min="15886" max="15886" width="6.5546875" style="134" customWidth="1"/>
    <col min="15887" max="15887" width="6.6640625" style="134" customWidth="1"/>
    <col min="15888" max="15888" width="6.5546875" style="134" customWidth="1"/>
    <col min="15889" max="16128" width="9.109375" style="134"/>
    <col min="16129" max="16129" width="7.33203125" style="134" bestFit="1" customWidth="1"/>
    <col min="16130" max="16130" width="6.5546875" style="134" customWidth="1"/>
    <col min="16131" max="16131" width="6.6640625" style="134" customWidth="1"/>
    <col min="16132" max="16132" width="6.5546875" style="134" customWidth="1"/>
    <col min="16133" max="16133" width="0.88671875" style="134" customWidth="1"/>
    <col min="16134" max="16134" width="6.5546875" style="134" customWidth="1"/>
    <col min="16135" max="16135" width="6.6640625" style="134" customWidth="1"/>
    <col min="16136" max="16136" width="6.5546875" style="134" customWidth="1"/>
    <col min="16137" max="16137" width="0.88671875" style="134" customWidth="1"/>
    <col min="16138" max="16138" width="6.5546875" style="134" customWidth="1"/>
    <col min="16139" max="16139" width="6.6640625" style="134" customWidth="1"/>
    <col min="16140" max="16140" width="6.5546875" style="134" customWidth="1"/>
    <col min="16141" max="16141" width="0.88671875" style="134" customWidth="1"/>
    <col min="16142" max="16142" width="6.5546875" style="134" customWidth="1"/>
    <col min="16143" max="16143" width="6.6640625" style="134" customWidth="1"/>
    <col min="16144" max="16144" width="6.5546875" style="134" customWidth="1"/>
    <col min="16145" max="16384" width="9.109375" style="134"/>
  </cols>
  <sheetData>
    <row r="1" spans="1:16" ht="12" x14ac:dyDescent="0.25">
      <c r="A1" s="133" t="s">
        <v>128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3" spans="1:16" ht="10.5" customHeight="1" x14ac:dyDescent="0.15">
      <c r="A3" s="276" t="s">
        <v>129</v>
      </c>
      <c r="B3" s="135" t="s">
        <v>130</v>
      </c>
      <c r="C3" s="136"/>
      <c r="D3" s="136"/>
      <c r="E3" s="137"/>
      <c r="F3" s="135" t="s">
        <v>131</v>
      </c>
      <c r="G3" s="136"/>
      <c r="H3" s="136"/>
      <c r="I3" s="137"/>
      <c r="J3" s="135" t="s">
        <v>132</v>
      </c>
      <c r="K3" s="136"/>
      <c r="L3" s="136"/>
      <c r="M3" s="137"/>
      <c r="N3" s="135" t="s">
        <v>52</v>
      </c>
      <c r="O3" s="136"/>
      <c r="P3" s="136"/>
    </row>
    <row r="4" spans="1:16" ht="12" customHeight="1" x14ac:dyDescent="0.15">
      <c r="A4" s="277"/>
      <c r="B4" s="138" t="s">
        <v>133</v>
      </c>
      <c r="C4" s="138" t="s">
        <v>134</v>
      </c>
      <c r="D4" s="138" t="s">
        <v>52</v>
      </c>
      <c r="E4" s="138"/>
      <c r="F4" s="138" t="s">
        <v>133</v>
      </c>
      <c r="G4" s="138" t="s">
        <v>134</v>
      </c>
      <c r="H4" s="138" t="s">
        <v>52</v>
      </c>
      <c r="I4" s="138"/>
      <c r="J4" s="138" t="s">
        <v>133</v>
      </c>
      <c r="K4" s="138" t="s">
        <v>134</v>
      </c>
      <c r="L4" s="138" t="s">
        <v>52</v>
      </c>
      <c r="M4" s="138"/>
      <c r="N4" s="138" t="s">
        <v>133</v>
      </c>
      <c r="O4" s="138" t="s">
        <v>134</v>
      </c>
      <c r="P4" s="138" t="s">
        <v>52</v>
      </c>
    </row>
    <row r="6" spans="1:16" x14ac:dyDescent="0.15">
      <c r="A6" s="139" t="s">
        <v>135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x14ac:dyDescent="0.15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x14ac:dyDescent="0.15">
      <c r="A8" s="141" t="s">
        <v>136</v>
      </c>
      <c r="B8" s="142">
        <v>115</v>
      </c>
      <c r="C8" s="142">
        <v>16</v>
      </c>
      <c r="D8" s="142">
        <v>131</v>
      </c>
      <c r="E8" s="142"/>
      <c r="F8" s="142">
        <v>19</v>
      </c>
      <c r="G8" s="142">
        <v>16</v>
      </c>
      <c r="H8" s="142">
        <v>35</v>
      </c>
      <c r="I8" s="142"/>
      <c r="J8" s="142">
        <v>41</v>
      </c>
      <c r="K8" s="142">
        <v>23</v>
      </c>
      <c r="L8" s="142">
        <v>64</v>
      </c>
      <c r="M8" s="142"/>
      <c r="N8" s="142">
        <v>175</v>
      </c>
      <c r="O8" s="142">
        <v>55</v>
      </c>
      <c r="P8" s="142">
        <v>230</v>
      </c>
    </row>
    <row r="9" spans="1:16" x14ac:dyDescent="0.15">
      <c r="A9" s="141" t="s">
        <v>137</v>
      </c>
      <c r="B9" s="142">
        <v>145</v>
      </c>
      <c r="C9" s="142">
        <v>15</v>
      </c>
      <c r="D9" s="142">
        <v>160</v>
      </c>
      <c r="E9" s="142"/>
      <c r="F9" s="142">
        <v>17</v>
      </c>
      <c r="G9" s="142">
        <v>13</v>
      </c>
      <c r="H9" s="142">
        <v>30</v>
      </c>
      <c r="I9" s="142"/>
      <c r="J9" s="142">
        <v>38</v>
      </c>
      <c r="K9" s="142">
        <v>13</v>
      </c>
      <c r="L9" s="142">
        <v>51</v>
      </c>
      <c r="M9" s="142"/>
      <c r="N9" s="142">
        <v>200</v>
      </c>
      <c r="O9" s="142">
        <v>41</v>
      </c>
      <c r="P9" s="142">
        <v>241</v>
      </c>
    </row>
    <row r="10" spans="1:16" x14ac:dyDescent="0.15">
      <c r="A10" s="141" t="s">
        <v>138</v>
      </c>
      <c r="B10" s="142">
        <v>144</v>
      </c>
      <c r="C10" s="142">
        <v>8</v>
      </c>
      <c r="D10" s="142">
        <v>152</v>
      </c>
      <c r="E10" s="142"/>
      <c r="F10" s="142">
        <v>23</v>
      </c>
      <c r="G10" s="142">
        <v>16</v>
      </c>
      <c r="H10" s="142">
        <v>39</v>
      </c>
      <c r="I10" s="142"/>
      <c r="J10" s="142">
        <v>22</v>
      </c>
      <c r="K10" s="142">
        <v>14</v>
      </c>
      <c r="L10" s="142">
        <v>36</v>
      </c>
      <c r="M10" s="142"/>
      <c r="N10" s="142">
        <v>189</v>
      </c>
      <c r="O10" s="142">
        <v>38</v>
      </c>
      <c r="P10" s="142">
        <v>227</v>
      </c>
    </row>
    <row r="11" spans="1:16" x14ac:dyDescent="0.15">
      <c r="A11" s="141" t="s">
        <v>139</v>
      </c>
      <c r="B11" s="142">
        <v>144</v>
      </c>
      <c r="C11" s="142">
        <v>27</v>
      </c>
      <c r="D11" s="142">
        <v>171</v>
      </c>
      <c r="E11" s="142"/>
      <c r="F11" s="142">
        <v>16</v>
      </c>
      <c r="G11" s="142">
        <v>18</v>
      </c>
      <c r="H11" s="142">
        <v>34</v>
      </c>
      <c r="I11" s="142"/>
      <c r="J11" s="142">
        <v>21</v>
      </c>
      <c r="K11" s="142">
        <v>11</v>
      </c>
      <c r="L11" s="142">
        <v>32</v>
      </c>
      <c r="M11" s="142"/>
      <c r="N11" s="142">
        <v>181</v>
      </c>
      <c r="O11" s="142">
        <v>56</v>
      </c>
      <c r="P11" s="142">
        <v>237</v>
      </c>
    </row>
    <row r="12" spans="1:16" x14ac:dyDescent="0.15">
      <c r="A12" s="141" t="s">
        <v>140</v>
      </c>
      <c r="B12" s="142">
        <v>194</v>
      </c>
      <c r="C12" s="142">
        <v>18</v>
      </c>
      <c r="D12" s="142">
        <v>212</v>
      </c>
      <c r="E12" s="142"/>
      <c r="F12" s="142">
        <v>15</v>
      </c>
      <c r="G12" s="142">
        <v>11</v>
      </c>
      <c r="H12" s="142">
        <v>26</v>
      </c>
      <c r="I12" s="142"/>
      <c r="J12" s="142">
        <v>27</v>
      </c>
      <c r="K12" s="142">
        <v>8</v>
      </c>
      <c r="L12" s="142">
        <v>35</v>
      </c>
      <c r="M12" s="142"/>
      <c r="N12" s="142">
        <v>236</v>
      </c>
      <c r="O12" s="142">
        <v>37</v>
      </c>
      <c r="P12" s="142">
        <v>273</v>
      </c>
    </row>
    <row r="13" spans="1:16" x14ac:dyDescent="0.15">
      <c r="A13" s="141" t="s">
        <v>141</v>
      </c>
      <c r="B13" s="142">
        <v>189</v>
      </c>
      <c r="C13" s="142">
        <v>26</v>
      </c>
      <c r="D13" s="142">
        <v>215</v>
      </c>
      <c r="E13" s="142"/>
      <c r="F13" s="142">
        <v>18</v>
      </c>
      <c r="G13" s="142">
        <v>28</v>
      </c>
      <c r="H13" s="142">
        <v>46</v>
      </c>
      <c r="I13" s="142"/>
      <c r="J13" s="142">
        <v>28</v>
      </c>
      <c r="K13" s="142">
        <v>13</v>
      </c>
      <c r="L13" s="142">
        <v>41</v>
      </c>
      <c r="M13" s="142"/>
      <c r="N13" s="142">
        <v>235</v>
      </c>
      <c r="O13" s="142">
        <v>67</v>
      </c>
      <c r="P13" s="142">
        <v>302</v>
      </c>
    </row>
    <row r="14" spans="1:16" x14ac:dyDescent="0.15">
      <c r="A14" s="141" t="s">
        <v>142</v>
      </c>
      <c r="B14" s="142">
        <v>248</v>
      </c>
      <c r="C14" s="142">
        <v>20</v>
      </c>
      <c r="D14" s="142">
        <v>268</v>
      </c>
      <c r="E14" s="142"/>
      <c r="F14" s="142">
        <v>30</v>
      </c>
      <c r="G14" s="142">
        <v>32</v>
      </c>
      <c r="H14" s="142">
        <v>62</v>
      </c>
      <c r="I14" s="142"/>
      <c r="J14" s="142">
        <v>20</v>
      </c>
      <c r="K14" s="142">
        <v>17</v>
      </c>
      <c r="L14" s="142">
        <v>37</v>
      </c>
      <c r="M14" s="142"/>
      <c r="N14" s="142">
        <v>298</v>
      </c>
      <c r="O14" s="142">
        <v>69</v>
      </c>
      <c r="P14" s="142">
        <v>367</v>
      </c>
    </row>
    <row r="15" spans="1:16" x14ac:dyDescent="0.15">
      <c r="A15" s="141" t="s">
        <v>143</v>
      </c>
      <c r="B15" s="142">
        <v>226</v>
      </c>
      <c r="C15" s="142">
        <v>16</v>
      </c>
      <c r="D15" s="142">
        <v>242</v>
      </c>
      <c r="E15" s="142"/>
      <c r="F15" s="142">
        <v>28</v>
      </c>
      <c r="G15" s="142">
        <v>26</v>
      </c>
      <c r="H15" s="142">
        <v>54</v>
      </c>
      <c r="I15" s="142"/>
      <c r="J15" s="142">
        <v>20</v>
      </c>
      <c r="K15" s="142">
        <v>22</v>
      </c>
      <c r="L15" s="142">
        <v>42</v>
      </c>
      <c r="M15" s="142"/>
      <c r="N15" s="142">
        <v>274</v>
      </c>
      <c r="O15" s="142">
        <v>64</v>
      </c>
      <c r="P15" s="142">
        <v>338</v>
      </c>
    </row>
    <row r="16" spans="1:16" x14ac:dyDescent="0.15">
      <c r="A16" s="141" t="s">
        <v>144</v>
      </c>
      <c r="B16" s="142">
        <v>192</v>
      </c>
      <c r="C16" s="142">
        <v>25</v>
      </c>
      <c r="D16" s="142">
        <v>217</v>
      </c>
      <c r="E16" s="142"/>
      <c r="F16" s="142">
        <v>19</v>
      </c>
      <c r="G16" s="142">
        <v>14</v>
      </c>
      <c r="H16" s="142">
        <v>33</v>
      </c>
      <c r="I16" s="142"/>
      <c r="J16" s="142">
        <v>25</v>
      </c>
      <c r="K16" s="142">
        <v>20</v>
      </c>
      <c r="L16" s="142">
        <v>45</v>
      </c>
      <c r="M16" s="142"/>
      <c r="N16" s="142">
        <v>236</v>
      </c>
      <c r="O16" s="142">
        <v>59</v>
      </c>
      <c r="P16" s="142">
        <v>295</v>
      </c>
    </row>
    <row r="17" spans="1:16" x14ac:dyDescent="0.15">
      <c r="A17" s="141" t="s">
        <v>145</v>
      </c>
      <c r="B17" s="142">
        <v>164</v>
      </c>
      <c r="C17" s="142">
        <v>20</v>
      </c>
      <c r="D17" s="142">
        <v>184</v>
      </c>
      <c r="E17" s="142"/>
      <c r="F17" s="142">
        <v>14</v>
      </c>
      <c r="G17" s="142">
        <v>19</v>
      </c>
      <c r="H17" s="142">
        <v>33</v>
      </c>
      <c r="I17" s="142"/>
      <c r="J17" s="142">
        <v>42</v>
      </c>
      <c r="K17" s="142">
        <v>17</v>
      </c>
      <c r="L17" s="142">
        <v>59</v>
      </c>
      <c r="M17" s="142"/>
      <c r="N17" s="142">
        <v>220</v>
      </c>
      <c r="O17" s="142">
        <v>56</v>
      </c>
      <c r="P17" s="142">
        <v>276</v>
      </c>
    </row>
    <row r="18" spans="1:16" x14ac:dyDescent="0.15">
      <c r="A18" s="141" t="s">
        <v>146</v>
      </c>
      <c r="B18" s="142">
        <v>138</v>
      </c>
      <c r="C18" s="142">
        <v>21</v>
      </c>
      <c r="D18" s="142">
        <v>159</v>
      </c>
      <c r="E18" s="142"/>
      <c r="F18" s="142">
        <v>20</v>
      </c>
      <c r="G18" s="142">
        <v>12</v>
      </c>
      <c r="H18" s="142">
        <v>32</v>
      </c>
      <c r="I18" s="142"/>
      <c r="J18" s="142">
        <v>45</v>
      </c>
      <c r="K18" s="142">
        <v>29</v>
      </c>
      <c r="L18" s="142">
        <v>74</v>
      </c>
      <c r="M18" s="142"/>
      <c r="N18" s="142">
        <v>203</v>
      </c>
      <c r="O18" s="142">
        <v>62</v>
      </c>
      <c r="P18" s="142">
        <v>265</v>
      </c>
    </row>
    <row r="19" spans="1:16" x14ac:dyDescent="0.15">
      <c r="A19" s="141" t="s">
        <v>147</v>
      </c>
      <c r="B19" s="142">
        <v>123</v>
      </c>
      <c r="C19" s="142">
        <v>27</v>
      </c>
      <c r="D19" s="142">
        <v>150</v>
      </c>
      <c r="E19" s="142"/>
      <c r="F19" s="142">
        <v>15</v>
      </c>
      <c r="G19" s="142">
        <v>13</v>
      </c>
      <c r="H19" s="142">
        <v>28</v>
      </c>
      <c r="I19" s="142"/>
      <c r="J19" s="142">
        <v>34</v>
      </c>
      <c r="K19" s="142">
        <v>20</v>
      </c>
      <c r="L19" s="142">
        <v>54</v>
      </c>
      <c r="M19" s="142"/>
      <c r="N19" s="142">
        <v>172</v>
      </c>
      <c r="O19" s="142">
        <v>60</v>
      </c>
      <c r="P19" s="142">
        <v>232</v>
      </c>
    </row>
    <row r="20" spans="1:16" x14ac:dyDescent="0.15">
      <c r="A20" s="143" t="s">
        <v>148</v>
      </c>
      <c r="B20" s="144">
        <v>2022</v>
      </c>
      <c r="C20" s="144">
        <v>239</v>
      </c>
      <c r="D20" s="144">
        <v>2261</v>
      </c>
      <c r="E20" s="144"/>
      <c r="F20" s="144">
        <v>234</v>
      </c>
      <c r="G20" s="144">
        <v>218</v>
      </c>
      <c r="H20" s="144">
        <v>452</v>
      </c>
      <c r="I20" s="144"/>
      <c r="J20" s="144">
        <v>363</v>
      </c>
      <c r="K20" s="144">
        <v>207</v>
      </c>
      <c r="L20" s="144">
        <v>570</v>
      </c>
      <c r="M20" s="144"/>
      <c r="N20" s="144">
        <v>2619</v>
      </c>
      <c r="O20" s="144">
        <v>664</v>
      </c>
      <c r="P20" s="144">
        <v>3283</v>
      </c>
    </row>
    <row r="21" spans="1:16" x14ac:dyDescent="0.15"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 x14ac:dyDescent="0.15">
      <c r="A22" s="139" t="s">
        <v>149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</row>
    <row r="23" spans="1:16" x14ac:dyDescent="0.15">
      <c r="A23" s="139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</row>
    <row r="24" spans="1:16" x14ac:dyDescent="0.15">
      <c r="A24" s="141" t="s">
        <v>136</v>
      </c>
      <c r="B24" s="142">
        <v>8196</v>
      </c>
      <c r="C24" s="142">
        <v>3924</v>
      </c>
      <c r="D24" s="142">
        <v>12120</v>
      </c>
      <c r="E24" s="142"/>
      <c r="F24" s="142">
        <v>1953</v>
      </c>
      <c r="G24" s="142">
        <v>2657</v>
      </c>
      <c r="H24" s="142">
        <v>4610</v>
      </c>
      <c r="I24" s="142"/>
      <c r="J24" s="142">
        <v>946</v>
      </c>
      <c r="K24" s="142">
        <v>1012</v>
      </c>
      <c r="L24" s="142">
        <v>1958</v>
      </c>
      <c r="M24" s="142"/>
      <c r="N24" s="142">
        <v>11095</v>
      </c>
      <c r="O24" s="142">
        <v>7593</v>
      </c>
      <c r="P24" s="142">
        <v>18688</v>
      </c>
    </row>
    <row r="25" spans="1:16" x14ac:dyDescent="0.15">
      <c r="A25" s="141" t="s">
        <v>137</v>
      </c>
      <c r="B25" s="142">
        <v>8083</v>
      </c>
      <c r="C25" s="142">
        <v>3964</v>
      </c>
      <c r="D25" s="142">
        <v>12047</v>
      </c>
      <c r="E25" s="142"/>
      <c r="F25" s="142">
        <v>1735</v>
      </c>
      <c r="G25" s="142">
        <v>2544</v>
      </c>
      <c r="H25" s="142">
        <v>4279</v>
      </c>
      <c r="I25" s="142"/>
      <c r="J25" s="142">
        <v>864</v>
      </c>
      <c r="K25" s="142">
        <v>997</v>
      </c>
      <c r="L25" s="142">
        <v>1861</v>
      </c>
      <c r="M25" s="142"/>
      <c r="N25" s="142">
        <v>10682</v>
      </c>
      <c r="O25" s="142">
        <v>7505</v>
      </c>
      <c r="P25" s="142">
        <v>18187</v>
      </c>
    </row>
    <row r="26" spans="1:16" x14ac:dyDescent="0.15">
      <c r="A26" s="141" t="s">
        <v>138</v>
      </c>
      <c r="B26" s="142">
        <v>8910</v>
      </c>
      <c r="C26" s="142">
        <v>4057</v>
      </c>
      <c r="D26" s="142">
        <v>12967</v>
      </c>
      <c r="E26" s="142"/>
      <c r="F26" s="142">
        <v>1857</v>
      </c>
      <c r="G26" s="142">
        <v>2844</v>
      </c>
      <c r="H26" s="142">
        <v>4701</v>
      </c>
      <c r="I26" s="142"/>
      <c r="J26" s="142">
        <v>777</v>
      </c>
      <c r="K26" s="142">
        <v>907</v>
      </c>
      <c r="L26" s="142">
        <v>1684</v>
      </c>
      <c r="M26" s="142"/>
      <c r="N26" s="142">
        <v>11544</v>
      </c>
      <c r="O26" s="142">
        <v>7808</v>
      </c>
      <c r="P26" s="142">
        <v>19352</v>
      </c>
    </row>
    <row r="27" spans="1:16" x14ac:dyDescent="0.15">
      <c r="A27" s="141" t="s">
        <v>139</v>
      </c>
      <c r="B27" s="142">
        <v>10144</v>
      </c>
      <c r="C27" s="142">
        <v>4325</v>
      </c>
      <c r="D27" s="142">
        <v>14469</v>
      </c>
      <c r="E27" s="142"/>
      <c r="F27" s="142">
        <v>1876</v>
      </c>
      <c r="G27" s="142">
        <v>2808</v>
      </c>
      <c r="H27" s="142">
        <v>4684</v>
      </c>
      <c r="I27" s="142"/>
      <c r="J27" s="142">
        <v>760</v>
      </c>
      <c r="K27" s="142">
        <v>919</v>
      </c>
      <c r="L27" s="142">
        <v>1679</v>
      </c>
      <c r="M27" s="142"/>
      <c r="N27" s="142">
        <v>12780</v>
      </c>
      <c r="O27" s="142">
        <v>8052</v>
      </c>
      <c r="P27" s="142">
        <v>20832</v>
      </c>
    </row>
    <row r="28" spans="1:16" x14ac:dyDescent="0.15">
      <c r="A28" s="141" t="s">
        <v>140</v>
      </c>
      <c r="B28" s="142">
        <v>11080</v>
      </c>
      <c r="C28" s="142">
        <v>4726</v>
      </c>
      <c r="D28" s="142">
        <v>15806</v>
      </c>
      <c r="E28" s="142"/>
      <c r="F28" s="142">
        <v>2016</v>
      </c>
      <c r="G28" s="142">
        <v>3146</v>
      </c>
      <c r="H28" s="142">
        <v>5162</v>
      </c>
      <c r="I28" s="142"/>
      <c r="J28" s="142">
        <v>740</v>
      </c>
      <c r="K28" s="142">
        <v>984</v>
      </c>
      <c r="L28" s="142">
        <v>1724</v>
      </c>
      <c r="M28" s="142"/>
      <c r="N28" s="142">
        <v>13836</v>
      </c>
      <c r="O28" s="142">
        <v>8856</v>
      </c>
      <c r="P28" s="142">
        <v>22692</v>
      </c>
    </row>
    <row r="29" spans="1:16" x14ac:dyDescent="0.15">
      <c r="A29" s="141" t="s">
        <v>141</v>
      </c>
      <c r="B29" s="142">
        <v>11162</v>
      </c>
      <c r="C29" s="142">
        <v>4429</v>
      </c>
      <c r="D29" s="142">
        <v>15591</v>
      </c>
      <c r="E29" s="142"/>
      <c r="F29" s="142">
        <v>2045</v>
      </c>
      <c r="G29" s="142">
        <v>3073</v>
      </c>
      <c r="H29" s="142">
        <v>5118</v>
      </c>
      <c r="I29" s="142"/>
      <c r="J29" s="142">
        <v>684</v>
      </c>
      <c r="K29" s="142">
        <v>856</v>
      </c>
      <c r="L29" s="142">
        <v>1540</v>
      </c>
      <c r="M29" s="142"/>
      <c r="N29" s="142">
        <v>13891</v>
      </c>
      <c r="O29" s="142">
        <v>8358</v>
      </c>
      <c r="P29" s="142">
        <v>22249</v>
      </c>
    </row>
    <row r="30" spans="1:16" x14ac:dyDescent="0.15">
      <c r="A30" s="141" t="s">
        <v>142</v>
      </c>
      <c r="B30" s="142">
        <v>12209</v>
      </c>
      <c r="C30" s="142">
        <v>4512</v>
      </c>
      <c r="D30" s="142">
        <v>16721</v>
      </c>
      <c r="E30" s="142"/>
      <c r="F30" s="142">
        <v>2271</v>
      </c>
      <c r="G30" s="142">
        <v>3765</v>
      </c>
      <c r="H30" s="142">
        <v>6036</v>
      </c>
      <c r="I30" s="142"/>
      <c r="J30" s="142">
        <v>699</v>
      </c>
      <c r="K30" s="142">
        <v>825</v>
      </c>
      <c r="L30" s="142">
        <v>1524</v>
      </c>
      <c r="M30" s="142"/>
      <c r="N30" s="142">
        <v>15179</v>
      </c>
      <c r="O30" s="142">
        <v>9102</v>
      </c>
      <c r="P30" s="142">
        <v>24281</v>
      </c>
    </row>
    <row r="31" spans="1:16" x14ac:dyDescent="0.15">
      <c r="A31" s="141" t="s">
        <v>143</v>
      </c>
      <c r="B31" s="142">
        <v>10113</v>
      </c>
      <c r="C31" s="142">
        <v>3473</v>
      </c>
      <c r="D31" s="142">
        <v>13586</v>
      </c>
      <c r="E31" s="142"/>
      <c r="F31" s="142">
        <v>2025</v>
      </c>
      <c r="G31" s="142">
        <v>3469</v>
      </c>
      <c r="H31" s="142">
        <v>5494</v>
      </c>
      <c r="I31" s="142"/>
      <c r="J31" s="142">
        <v>611</v>
      </c>
      <c r="K31" s="142">
        <v>651</v>
      </c>
      <c r="L31" s="142">
        <v>1262</v>
      </c>
      <c r="M31" s="142"/>
      <c r="N31" s="142">
        <v>12749</v>
      </c>
      <c r="O31" s="142">
        <v>7593</v>
      </c>
      <c r="P31" s="142">
        <v>20342</v>
      </c>
    </row>
    <row r="32" spans="1:16" x14ac:dyDescent="0.15">
      <c r="A32" s="141" t="s">
        <v>144</v>
      </c>
      <c r="B32" s="142">
        <v>10536</v>
      </c>
      <c r="C32" s="142">
        <v>4239</v>
      </c>
      <c r="D32" s="142">
        <v>14775</v>
      </c>
      <c r="E32" s="142"/>
      <c r="F32" s="142">
        <v>1868</v>
      </c>
      <c r="G32" s="142">
        <v>2891</v>
      </c>
      <c r="H32" s="142">
        <v>4759</v>
      </c>
      <c r="I32" s="142"/>
      <c r="J32" s="142">
        <v>692</v>
      </c>
      <c r="K32" s="142">
        <v>882</v>
      </c>
      <c r="L32" s="142">
        <v>1574</v>
      </c>
      <c r="M32" s="142"/>
      <c r="N32" s="142">
        <v>13096</v>
      </c>
      <c r="O32" s="142">
        <v>8012</v>
      </c>
      <c r="P32" s="142">
        <v>21108</v>
      </c>
    </row>
    <row r="33" spans="1:16" x14ac:dyDescent="0.15">
      <c r="A33" s="141" t="s">
        <v>145</v>
      </c>
      <c r="B33" s="142">
        <v>10467</v>
      </c>
      <c r="C33" s="142">
        <v>4445</v>
      </c>
      <c r="D33" s="142">
        <v>14912</v>
      </c>
      <c r="E33" s="142"/>
      <c r="F33" s="142">
        <v>1956</v>
      </c>
      <c r="G33" s="142">
        <v>3005</v>
      </c>
      <c r="H33" s="142">
        <v>4961</v>
      </c>
      <c r="I33" s="142"/>
      <c r="J33" s="142">
        <v>937</v>
      </c>
      <c r="K33" s="142">
        <v>1034</v>
      </c>
      <c r="L33" s="142">
        <v>1971</v>
      </c>
      <c r="M33" s="142"/>
      <c r="N33" s="142">
        <v>13360</v>
      </c>
      <c r="O33" s="142">
        <v>8484</v>
      </c>
      <c r="P33" s="142">
        <v>21844</v>
      </c>
    </row>
    <row r="34" spans="1:16" x14ac:dyDescent="0.15">
      <c r="A34" s="141" t="s">
        <v>146</v>
      </c>
      <c r="B34" s="142">
        <v>9400</v>
      </c>
      <c r="C34" s="142">
        <v>4310</v>
      </c>
      <c r="D34" s="142">
        <v>13710</v>
      </c>
      <c r="E34" s="142"/>
      <c r="F34" s="142">
        <v>1882</v>
      </c>
      <c r="G34" s="142">
        <v>2645</v>
      </c>
      <c r="H34" s="142">
        <v>4527</v>
      </c>
      <c r="I34" s="142"/>
      <c r="J34" s="142">
        <v>996</v>
      </c>
      <c r="K34" s="142">
        <v>1212</v>
      </c>
      <c r="L34" s="142">
        <v>2208</v>
      </c>
      <c r="M34" s="142"/>
      <c r="N34" s="142">
        <v>12278</v>
      </c>
      <c r="O34" s="142">
        <v>8167</v>
      </c>
      <c r="P34" s="142">
        <v>20445</v>
      </c>
    </row>
    <row r="35" spans="1:16" x14ac:dyDescent="0.15">
      <c r="A35" s="141" t="s">
        <v>147</v>
      </c>
      <c r="B35" s="142">
        <v>8808</v>
      </c>
      <c r="C35" s="142">
        <v>3865</v>
      </c>
      <c r="D35" s="142">
        <v>12673</v>
      </c>
      <c r="E35" s="142"/>
      <c r="F35" s="142">
        <v>1718</v>
      </c>
      <c r="G35" s="142">
        <v>2594</v>
      </c>
      <c r="H35" s="142">
        <v>4312</v>
      </c>
      <c r="I35" s="142"/>
      <c r="J35" s="142">
        <v>977</v>
      </c>
      <c r="K35" s="142">
        <v>1193</v>
      </c>
      <c r="L35" s="142">
        <v>2170</v>
      </c>
      <c r="M35" s="142"/>
      <c r="N35" s="142">
        <v>11503</v>
      </c>
      <c r="O35" s="142">
        <v>7652</v>
      </c>
      <c r="P35" s="142">
        <v>19155</v>
      </c>
    </row>
    <row r="36" spans="1:16" x14ac:dyDescent="0.15">
      <c r="A36" s="143" t="s">
        <v>148</v>
      </c>
      <c r="B36" s="144">
        <v>119108</v>
      </c>
      <c r="C36" s="144">
        <v>50269</v>
      </c>
      <c r="D36" s="144">
        <v>169377</v>
      </c>
      <c r="E36" s="144"/>
      <c r="F36" s="144">
        <v>23202</v>
      </c>
      <c r="G36" s="144">
        <v>35441</v>
      </c>
      <c r="H36" s="144">
        <v>58643</v>
      </c>
      <c r="I36" s="144"/>
      <c r="J36" s="144">
        <v>9683</v>
      </c>
      <c r="K36" s="144">
        <v>11472</v>
      </c>
      <c r="L36" s="144">
        <v>21155</v>
      </c>
      <c r="M36" s="144"/>
      <c r="N36" s="144">
        <v>151993</v>
      </c>
      <c r="O36" s="144">
        <v>97182</v>
      </c>
      <c r="P36" s="144">
        <v>249175</v>
      </c>
    </row>
    <row r="37" spans="1:16" x14ac:dyDescent="0.15">
      <c r="A37" s="146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</row>
    <row r="38" spans="1:16" x14ac:dyDescent="0.15"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 x14ac:dyDescent="0.15"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x14ac:dyDescent="0.15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</row>
    <row r="41" spans="1:16" x14ac:dyDescent="0.15"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</row>
  </sheetData>
  <mergeCells count="1"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4"/>
  <sheetViews>
    <sheetView topLeftCell="AM1" workbookViewId="0">
      <selection activeCell="BE13" sqref="BE13"/>
    </sheetView>
  </sheetViews>
  <sheetFormatPr defaultRowHeight="14.4" x14ac:dyDescent="0.3"/>
  <cols>
    <col min="44" max="45" width="8.88671875" style="19"/>
  </cols>
  <sheetData>
    <row r="1" spans="1:60" ht="27.6" customHeight="1" thickBot="1" x14ac:dyDescent="0.35">
      <c r="A1" s="285" t="s">
        <v>151</v>
      </c>
      <c r="B1" s="286"/>
      <c r="C1" s="286"/>
      <c r="D1" s="286"/>
      <c r="E1" s="286"/>
      <c r="F1" s="286"/>
      <c r="G1" s="155"/>
      <c r="J1" s="278" t="s">
        <v>154</v>
      </c>
      <c r="K1" s="279"/>
      <c r="L1" s="279"/>
      <c r="M1" s="279"/>
      <c r="N1" s="279"/>
      <c r="O1" s="279"/>
      <c r="P1" s="171"/>
      <c r="Q1" s="195" t="s">
        <v>160</v>
      </c>
      <c r="R1" t="s">
        <v>161</v>
      </c>
      <c r="S1" s="278" t="s">
        <v>69</v>
      </c>
      <c r="T1" s="279"/>
      <c r="U1" s="279"/>
      <c r="V1" s="279"/>
      <c r="W1" s="279"/>
      <c r="Z1" s="195" t="s">
        <v>174</v>
      </c>
      <c r="AA1" t="s">
        <v>161</v>
      </c>
      <c r="AB1" s="278" t="s">
        <v>180</v>
      </c>
      <c r="AC1" s="279"/>
      <c r="AD1" s="279"/>
      <c r="AE1" s="279"/>
      <c r="AF1" s="279"/>
      <c r="AI1" s="195" t="s">
        <v>179</v>
      </c>
      <c r="AJ1" t="s">
        <v>161</v>
      </c>
      <c r="AK1" s="278" t="s">
        <v>94</v>
      </c>
      <c r="AL1" s="279"/>
      <c r="AM1" s="279"/>
      <c r="AN1" s="279"/>
      <c r="AO1" s="279"/>
      <c r="AR1" s="19" t="s">
        <v>110</v>
      </c>
      <c r="AT1" s="278" t="s">
        <v>111</v>
      </c>
      <c r="AU1" s="279"/>
      <c r="AV1" s="279"/>
      <c r="AW1" s="279"/>
      <c r="AX1" s="279"/>
      <c r="AY1" s="279"/>
      <c r="AZ1" s="171"/>
      <c r="BB1" t="s">
        <v>132</v>
      </c>
      <c r="BC1" s="203" t="s">
        <v>103</v>
      </c>
      <c r="BD1" s="204"/>
      <c r="BE1" s="204"/>
      <c r="BF1" s="204"/>
      <c r="BG1" s="204"/>
      <c r="BH1" s="204"/>
    </row>
    <row r="2" spans="1:60" ht="19.2" thickBot="1" x14ac:dyDescent="0.35">
      <c r="A2" s="287" t="s">
        <v>44</v>
      </c>
      <c r="B2" s="288"/>
      <c r="C2" s="156" t="s">
        <v>45</v>
      </c>
      <c r="D2" s="157" t="s">
        <v>46</v>
      </c>
      <c r="E2" s="157" t="s">
        <v>47</v>
      </c>
      <c r="F2" s="158" t="s">
        <v>48</v>
      </c>
      <c r="G2" s="155"/>
      <c r="J2" s="280" t="s">
        <v>44</v>
      </c>
      <c r="K2" s="281"/>
      <c r="L2" s="172" t="s">
        <v>45</v>
      </c>
      <c r="M2" s="173" t="s">
        <v>46</v>
      </c>
      <c r="N2" s="173" t="s">
        <v>47</v>
      </c>
      <c r="O2" s="174" t="s">
        <v>48</v>
      </c>
      <c r="P2" s="171"/>
      <c r="S2" s="292" t="s">
        <v>70</v>
      </c>
      <c r="T2" s="279"/>
      <c r="U2" s="279"/>
      <c r="V2" s="279"/>
      <c r="W2" s="279"/>
      <c r="AB2" s="292" t="s">
        <v>70</v>
      </c>
      <c r="AC2" s="279"/>
      <c r="AD2" s="279"/>
      <c r="AE2" s="279"/>
      <c r="AF2" s="279"/>
      <c r="AK2" s="292" t="s">
        <v>70</v>
      </c>
      <c r="AL2" s="279"/>
      <c r="AM2" s="279"/>
      <c r="AN2" s="279"/>
      <c r="AO2" s="279"/>
      <c r="AT2" s="280" t="s">
        <v>44</v>
      </c>
      <c r="AU2" s="281"/>
      <c r="AV2" s="172" t="s">
        <v>45</v>
      </c>
      <c r="AW2" s="173" t="s">
        <v>46</v>
      </c>
      <c r="AX2" s="173" t="s">
        <v>47</v>
      </c>
      <c r="AY2" s="174" t="s">
        <v>48</v>
      </c>
      <c r="AZ2" s="171"/>
      <c r="BC2" s="208" t="s">
        <v>44</v>
      </c>
      <c r="BD2" s="209"/>
      <c r="BE2" s="172" t="s">
        <v>45</v>
      </c>
      <c r="BF2" s="173" t="s">
        <v>46</v>
      </c>
      <c r="BG2" s="173" t="s">
        <v>47</v>
      </c>
      <c r="BH2" s="174" t="s">
        <v>48</v>
      </c>
    </row>
    <row r="3" spans="1:60" ht="15.6" thickBot="1" x14ac:dyDescent="0.35">
      <c r="A3" s="289" t="s">
        <v>49</v>
      </c>
      <c r="B3" s="159" t="s">
        <v>56</v>
      </c>
      <c r="C3" s="160">
        <v>70010</v>
      </c>
      <c r="D3" s="161">
        <v>54.63086515126686</v>
      </c>
      <c r="E3" s="161">
        <v>54.63086515126686</v>
      </c>
      <c r="F3" s="162">
        <v>54.63086515126686</v>
      </c>
      <c r="G3" s="155"/>
      <c r="J3" s="282" t="s">
        <v>49</v>
      </c>
      <c r="K3" s="175" t="s">
        <v>56</v>
      </c>
      <c r="L3" s="176">
        <v>22138</v>
      </c>
      <c r="M3" s="177">
        <v>48.329913111819408</v>
      </c>
      <c r="N3" s="177">
        <v>48.329913111819408</v>
      </c>
      <c r="O3" s="178">
        <v>48.329913111819408</v>
      </c>
      <c r="P3" s="171"/>
      <c r="S3" s="280" t="s">
        <v>44</v>
      </c>
      <c r="T3" s="293"/>
      <c r="U3" s="295" t="s">
        <v>71</v>
      </c>
      <c r="V3" s="296"/>
      <c r="W3" s="297" t="s">
        <v>52</v>
      </c>
      <c r="Y3" s="201"/>
      <c r="Z3" s="201"/>
      <c r="AB3" s="280" t="s">
        <v>44</v>
      </c>
      <c r="AC3" s="293"/>
      <c r="AD3" s="295" t="s">
        <v>86</v>
      </c>
      <c r="AE3" s="296"/>
      <c r="AF3" s="297" t="s">
        <v>52</v>
      </c>
      <c r="AG3" s="201"/>
      <c r="AK3" s="280" t="s">
        <v>44</v>
      </c>
      <c r="AL3" s="293"/>
      <c r="AM3" s="295" t="s">
        <v>95</v>
      </c>
      <c r="AN3" s="296"/>
      <c r="AO3" s="297" t="s">
        <v>52</v>
      </c>
      <c r="AT3" s="282" t="s">
        <v>49</v>
      </c>
      <c r="AU3" s="175" t="s">
        <v>177</v>
      </c>
      <c r="AV3" s="176">
        <v>174920</v>
      </c>
      <c r="AW3" s="177">
        <v>99.992568583400498</v>
      </c>
      <c r="AX3" s="177">
        <v>99.992568583400498</v>
      </c>
      <c r="AY3" s="178">
        <v>99.992568583400498</v>
      </c>
      <c r="AZ3" s="171"/>
      <c r="BC3" s="202" t="s">
        <v>49</v>
      </c>
      <c r="BD3" s="175" t="s">
        <v>50</v>
      </c>
      <c r="BE3" s="176">
        <v>379</v>
      </c>
      <c r="BF3" s="177">
        <v>0.21665437624690595</v>
      </c>
      <c r="BG3" s="177">
        <v>63.912310286677908</v>
      </c>
      <c r="BH3" s="178">
        <v>63.912310286677908</v>
      </c>
    </row>
    <row r="4" spans="1:60" ht="15" thickBot="1" x14ac:dyDescent="0.35">
      <c r="A4" s="290"/>
      <c r="B4" s="163" t="s">
        <v>57</v>
      </c>
      <c r="C4" s="164">
        <v>56796</v>
      </c>
      <c r="D4" s="165">
        <v>44.319591731629096</v>
      </c>
      <c r="E4" s="165">
        <v>44.319591731629096</v>
      </c>
      <c r="F4" s="166">
        <v>98.950456882895949</v>
      </c>
      <c r="G4" s="155"/>
      <c r="J4" s="283"/>
      <c r="K4" s="179" t="s">
        <v>57</v>
      </c>
      <c r="L4" s="180">
        <v>23506</v>
      </c>
      <c r="M4" s="181">
        <v>51.316421429507052</v>
      </c>
      <c r="N4" s="181">
        <v>51.316421429507052</v>
      </c>
      <c r="O4" s="182">
        <v>99.646334541326468</v>
      </c>
      <c r="P4" s="171"/>
      <c r="S4" s="284"/>
      <c r="T4" s="294"/>
      <c r="U4" s="187" t="s">
        <v>50</v>
      </c>
      <c r="V4" s="188" t="s">
        <v>51</v>
      </c>
      <c r="W4" s="298"/>
      <c r="AB4" s="284"/>
      <c r="AC4" s="294"/>
      <c r="AD4" s="187" t="s">
        <v>77</v>
      </c>
      <c r="AE4" s="188" t="s">
        <v>57</v>
      </c>
      <c r="AF4" s="298"/>
      <c r="AK4" s="284"/>
      <c r="AL4" s="294"/>
      <c r="AM4" s="187" t="s">
        <v>50</v>
      </c>
      <c r="AN4" s="188" t="s">
        <v>51</v>
      </c>
      <c r="AO4" s="298"/>
      <c r="AT4" s="283"/>
      <c r="AU4" s="179" t="s">
        <v>73</v>
      </c>
      <c r="AV4" s="180">
        <v>12</v>
      </c>
      <c r="AW4" s="181">
        <v>6.8597691687674713E-3</v>
      </c>
      <c r="AX4" s="181">
        <v>6.8597691687674713E-3</v>
      </c>
      <c r="AY4" s="182">
        <v>99.999428352569268</v>
      </c>
      <c r="AZ4" s="171"/>
      <c r="BC4" s="210"/>
      <c r="BD4" s="179" t="s">
        <v>51</v>
      </c>
      <c r="BE4" s="180">
        <v>214</v>
      </c>
      <c r="BF4" s="181">
        <v>0.12233255017635324</v>
      </c>
      <c r="BG4" s="181">
        <v>36.087689713322092</v>
      </c>
      <c r="BH4" s="182">
        <v>100</v>
      </c>
    </row>
    <row r="5" spans="1:60" ht="16.8" x14ac:dyDescent="0.3">
      <c r="A5" s="290"/>
      <c r="B5" s="163" t="s">
        <v>58</v>
      </c>
      <c r="C5" s="164">
        <v>1137</v>
      </c>
      <c r="D5" s="165">
        <v>0.88723459044408559</v>
      </c>
      <c r="E5" s="165">
        <v>0.88723459044408559</v>
      </c>
      <c r="F5" s="166">
        <v>99.837691473340044</v>
      </c>
      <c r="G5" s="155"/>
      <c r="J5" s="283"/>
      <c r="K5" s="179" t="s">
        <v>58</v>
      </c>
      <c r="L5" s="180">
        <v>136</v>
      </c>
      <c r="M5" s="181">
        <v>0.29690433567654895</v>
      </c>
      <c r="N5" s="181">
        <v>0.29690433567654895</v>
      </c>
      <c r="O5" s="182">
        <v>99.943238877003012</v>
      </c>
      <c r="P5" s="171"/>
      <c r="S5" s="299" t="s">
        <v>72</v>
      </c>
      <c r="T5" s="175" t="s">
        <v>77</v>
      </c>
      <c r="U5" s="176">
        <v>109</v>
      </c>
      <c r="V5" s="189">
        <v>80</v>
      </c>
      <c r="W5" s="190">
        <v>189</v>
      </c>
      <c r="AB5" s="299" t="s">
        <v>85</v>
      </c>
      <c r="AC5" s="175" t="s">
        <v>50</v>
      </c>
      <c r="AD5" s="176">
        <v>32</v>
      </c>
      <c r="AE5" s="189">
        <v>5503</v>
      </c>
      <c r="AF5" s="190">
        <v>5535</v>
      </c>
      <c r="AK5" s="299" t="s">
        <v>96</v>
      </c>
      <c r="AL5" s="175" t="s">
        <v>77</v>
      </c>
      <c r="AM5" s="176">
        <v>4</v>
      </c>
      <c r="AN5" s="189">
        <v>4</v>
      </c>
      <c r="AO5" s="190">
        <v>8</v>
      </c>
      <c r="AT5" s="283"/>
      <c r="AU5" s="179" t="s">
        <v>163</v>
      </c>
      <c r="AV5" s="180">
        <v>1</v>
      </c>
      <c r="AW5" s="181">
        <v>5.7164743073062261E-4</v>
      </c>
      <c r="AX5" s="181">
        <v>5.7164743073062261E-4</v>
      </c>
      <c r="AY5" s="182">
        <v>100</v>
      </c>
      <c r="AZ5" s="171"/>
      <c r="BC5" s="210"/>
      <c r="BD5" s="179" t="s">
        <v>52</v>
      </c>
      <c r="BE5" s="180">
        <v>593</v>
      </c>
      <c r="BF5" s="181">
        <v>0.33898692642325917</v>
      </c>
      <c r="BG5" s="181">
        <v>100</v>
      </c>
      <c r="BH5" s="211"/>
    </row>
    <row r="6" spans="1:60" ht="25.8" thickBot="1" x14ac:dyDescent="0.35">
      <c r="A6" s="290"/>
      <c r="B6" s="163" t="s">
        <v>59</v>
      </c>
      <c r="C6" s="164">
        <v>208</v>
      </c>
      <c r="D6" s="165">
        <v>0.16230852665995585</v>
      </c>
      <c r="E6" s="165">
        <v>0.16230852665995585</v>
      </c>
      <c r="F6" s="166">
        <v>100</v>
      </c>
      <c r="G6" s="155"/>
      <c r="J6" s="283"/>
      <c r="K6" s="179" t="s">
        <v>59</v>
      </c>
      <c r="L6" s="180">
        <v>26</v>
      </c>
      <c r="M6" s="181">
        <v>5.6761122996987295E-2</v>
      </c>
      <c r="N6" s="181">
        <v>5.6761122996987295E-2</v>
      </c>
      <c r="O6" s="182">
        <v>100</v>
      </c>
      <c r="P6" s="171"/>
      <c r="S6" s="283"/>
      <c r="T6" s="179" t="s">
        <v>57</v>
      </c>
      <c r="U6" s="180">
        <v>7028</v>
      </c>
      <c r="V6" s="191">
        <v>9580</v>
      </c>
      <c r="W6" s="192">
        <v>16608</v>
      </c>
      <c r="AB6" s="283"/>
      <c r="AC6" s="179" t="s">
        <v>51</v>
      </c>
      <c r="AD6" s="180">
        <v>48</v>
      </c>
      <c r="AE6" s="191">
        <v>9531</v>
      </c>
      <c r="AF6" s="192">
        <v>9579</v>
      </c>
      <c r="AK6" s="283"/>
      <c r="AL6" s="179" t="s">
        <v>57</v>
      </c>
      <c r="AM6" s="180">
        <v>592</v>
      </c>
      <c r="AN6" s="191">
        <v>1157</v>
      </c>
      <c r="AO6" s="192">
        <v>1749</v>
      </c>
      <c r="AT6" s="284"/>
      <c r="AU6" s="183" t="s">
        <v>52</v>
      </c>
      <c r="AV6" s="184">
        <v>174933</v>
      </c>
      <c r="AW6" s="185">
        <v>100</v>
      </c>
      <c r="AX6" s="185">
        <v>100</v>
      </c>
      <c r="AY6" s="186"/>
      <c r="AZ6" s="171"/>
      <c r="BC6" s="212" t="s">
        <v>53</v>
      </c>
      <c r="BD6" s="179" t="s">
        <v>54</v>
      </c>
      <c r="BE6" s="180">
        <v>174340</v>
      </c>
      <c r="BF6" s="181">
        <v>99.66101307357674</v>
      </c>
      <c r="BG6" s="213"/>
      <c r="BH6" s="211"/>
    </row>
    <row r="7" spans="1:60" ht="15" thickBot="1" x14ac:dyDescent="0.35">
      <c r="A7" s="291"/>
      <c r="B7" s="170" t="s">
        <v>52</v>
      </c>
      <c r="C7" s="167">
        <v>128151</v>
      </c>
      <c r="D7" s="168">
        <v>100</v>
      </c>
      <c r="E7" s="168">
        <v>100</v>
      </c>
      <c r="F7" s="169"/>
      <c r="G7" s="155"/>
      <c r="J7" s="284"/>
      <c r="K7" s="183" t="s">
        <v>52</v>
      </c>
      <c r="L7" s="184">
        <v>45806</v>
      </c>
      <c r="M7" s="185">
        <v>100</v>
      </c>
      <c r="N7" s="185">
        <v>100</v>
      </c>
      <c r="O7" s="186"/>
      <c r="P7" s="171"/>
      <c r="S7" s="300" t="s">
        <v>52</v>
      </c>
      <c r="T7" s="294"/>
      <c r="U7" s="184">
        <v>7137</v>
      </c>
      <c r="V7" s="193">
        <v>9660</v>
      </c>
      <c r="W7" s="194">
        <v>16797</v>
      </c>
      <c r="AB7" s="300" t="s">
        <v>52</v>
      </c>
      <c r="AC7" s="294"/>
      <c r="AD7" s="184">
        <v>80</v>
      </c>
      <c r="AE7" s="193">
        <v>15034</v>
      </c>
      <c r="AF7" s="194">
        <v>15114</v>
      </c>
      <c r="AK7" s="300" t="s">
        <v>52</v>
      </c>
      <c r="AL7" s="294"/>
      <c r="AM7" s="184">
        <v>596</v>
      </c>
      <c r="AN7" s="193">
        <v>1161</v>
      </c>
      <c r="AO7" s="194">
        <v>1757</v>
      </c>
      <c r="AV7" s="207">
        <f>AV4+AV5</f>
        <v>13</v>
      </c>
      <c r="BC7" s="215" t="s">
        <v>52</v>
      </c>
      <c r="BD7" s="216"/>
      <c r="BE7" s="184">
        <v>174933</v>
      </c>
      <c r="BF7" s="185">
        <v>100</v>
      </c>
      <c r="BG7" s="214"/>
      <c r="BH7" s="186"/>
    </row>
    <row r="10" spans="1:60" ht="40.200000000000003" customHeight="1" thickBot="1" x14ac:dyDescent="0.35">
      <c r="A10" s="285" t="s">
        <v>150</v>
      </c>
      <c r="B10" s="286"/>
      <c r="C10" s="286"/>
      <c r="D10" s="286"/>
      <c r="E10" s="286"/>
      <c r="F10" s="286"/>
      <c r="G10" s="155"/>
      <c r="J10" s="278" t="s">
        <v>155</v>
      </c>
      <c r="K10" s="279"/>
      <c r="L10" s="279"/>
      <c r="M10" s="279"/>
      <c r="N10" s="279"/>
      <c r="O10" s="279"/>
      <c r="P10" s="171"/>
      <c r="R10" t="s">
        <v>157</v>
      </c>
      <c r="S10" s="278" t="s">
        <v>74</v>
      </c>
      <c r="T10" s="279"/>
      <c r="U10" s="279"/>
      <c r="V10" s="279"/>
      <c r="W10" s="279"/>
      <c r="AA10" t="s">
        <v>157</v>
      </c>
      <c r="AB10" s="278" t="s">
        <v>175</v>
      </c>
      <c r="AC10" s="279"/>
      <c r="AD10" s="279"/>
      <c r="AE10" s="279"/>
      <c r="AF10" s="279"/>
      <c r="AJ10" t="s">
        <v>157</v>
      </c>
      <c r="AK10" s="278" t="s">
        <v>97</v>
      </c>
      <c r="AL10" s="279"/>
      <c r="AM10" s="279"/>
      <c r="AN10" s="279"/>
      <c r="AO10" s="279"/>
      <c r="AT10" s="278" t="s">
        <v>112</v>
      </c>
      <c r="AU10" s="279"/>
      <c r="AV10" s="279"/>
      <c r="AW10" s="279"/>
      <c r="AX10" s="279"/>
      <c r="AY10" s="279"/>
      <c r="AZ10" s="171"/>
    </row>
    <row r="11" spans="1:60" ht="25.8" thickBot="1" x14ac:dyDescent="0.35">
      <c r="A11" s="287" t="s">
        <v>44</v>
      </c>
      <c r="B11" s="288"/>
      <c r="C11" s="156" t="s">
        <v>45</v>
      </c>
      <c r="D11" s="157" t="s">
        <v>46</v>
      </c>
      <c r="E11" s="157" t="s">
        <v>47</v>
      </c>
      <c r="F11" s="158" t="s">
        <v>48</v>
      </c>
      <c r="G11" s="155"/>
      <c r="J11" s="280" t="s">
        <v>44</v>
      </c>
      <c r="K11" s="281"/>
      <c r="L11" s="172" t="s">
        <v>45</v>
      </c>
      <c r="M11" s="173" t="s">
        <v>46</v>
      </c>
      <c r="N11" s="173" t="s">
        <v>47</v>
      </c>
      <c r="O11" s="174" t="s">
        <v>48</v>
      </c>
      <c r="P11" s="171"/>
      <c r="S11" s="292" t="s">
        <v>70</v>
      </c>
      <c r="T11" s="279"/>
      <c r="U11" s="279"/>
      <c r="V11" s="279"/>
      <c r="W11" s="279"/>
      <c r="AB11" s="292" t="s">
        <v>70</v>
      </c>
      <c r="AC11" s="279"/>
      <c r="AD11" s="279"/>
      <c r="AE11" s="279"/>
      <c r="AF11" s="279"/>
      <c r="AK11" s="292" t="s">
        <v>70</v>
      </c>
      <c r="AL11" s="279"/>
      <c r="AM11" s="279"/>
      <c r="AN11" s="279"/>
      <c r="AO11" s="279"/>
      <c r="AT11" s="280" t="s">
        <v>44</v>
      </c>
      <c r="AU11" s="281"/>
      <c r="AV11" s="172" t="s">
        <v>45</v>
      </c>
      <c r="AW11" s="173" t="s">
        <v>46</v>
      </c>
      <c r="AX11" s="173" t="s">
        <v>47</v>
      </c>
      <c r="AY11" s="174" t="s">
        <v>48</v>
      </c>
      <c r="AZ11" s="171"/>
      <c r="BC11" s="203" t="s">
        <v>104</v>
      </c>
      <c r="BD11" s="204"/>
      <c r="BE11" s="204"/>
      <c r="BF11" s="204"/>
      <c r="BG11" s="204"/>
      <c r="BH11" s="204"/>
    </row>
    <row r="12" spans="1:60" ht="19.2" thickBot="1" x14ac:dyDescent="0.35">
      <c r="A12" s="289" t="s">
        <v>49</v>
      </c>
      <c r="B12" s="159" t="s">
        <v>56</v>
      </c>
      <c r="C12" s="160">
        <v>34973</v>
      </c>
      <c r="D12" s="161">
        <v>37.268358180326295</v>
      </c>
      <c r="E12" s="161">
        <v>37.268358180326295</v>
      </c>
      <c r="F12" s="162">
        <v>37.268358180326295</v>
      </c>
      <c r="G12" s="155"/>
      <c r="J12" s="282" t="s">
        <v>49</v>
      </c>
      <c r="K12" s="175" t="s">
        <v>56</v>
      </c>
      <c r="L12" s="176">
        <v>9015</v>
      </c>
      <c r="M12" s="177">
        <v>28.34459990567521</v>
      </c>
      <c r="N12" s="177">
        <v>28.34459990567521</v>
      </c>
      <c r="O12" s="178">
        <v>28.34459990567521</v>
      </c>
      <c r="P12" s="171"/>
      <c r="S12" s="280" t="s">
        <v>44</v>
      </c>
      <c r="T12" s="293"/>
      <c r="U12" s="295" t="s">
        <v>75</v>
      </c>
      <c r="V12" s="296"/>
      <c r="W12" s="297" t="s">
        <v>52</v>
      </c>
      <c r="AB12" s="280" t="s">
        <v>44</v>
      </c>
      <c r="AC12" s="293"/>
      <c r="AD12" s="295" t="s">
        <v>89</v>
      </c>
      <c r="AE12" s="296"/>
      <c r="AF12" s="297" t="s">
        <v>52</v>
      </c>
      <c r="AK12" s="280" t="s">
        <v>44</v>
      </c>
      <c r="AL12" s="293"/>
      <c r="AM12" s="295" t="s">
        <v>98</v>
      </c>
      <c r="AN12" s="296"/>
      <c r="AO12" s="297" t="s">
        <v>52</v>
      </c>
      <c r="AT12" s="282" t="s">
        <v>49</v>
      </c>
      <c r="AU12" s="175" t="s">
        <v>177</v>
      </c>
      <c r="AV12" s="176">
        <v>174929</v>
      </c>
      <c r="AW12" s="177">
        <v>99.997713410277072</v>
      </c>
      <c r="AX12" s="177">
        <v>99.997713410277072</v>
      </c>
      <c r="AY12" s="178">
        <v>99.997713410277072</v>
      </c>
      <c r="AZ12" s="171"/>
      <c r="BC12" s="208" t="s">
        <v>44</v>
      </c>
      <c r="BD12" s="209"/>
      <c r="BE12" s="172" t="s">
        <v>45</v>
      </c>
      <c r="BF12" s="173" t="s">
        <v>46</v>
      </c>
      <c r="BG12" s="173" t="s">
        <v>47</v>
      </c>
      <c r="BH12" s="174" t="s">
        <v>48</v>
      </c>
    </row>
    <row r="13" spans="1:60" ht="15" thickBot="1" x14ac:dyDescent="0.35">
      <c r="A13" s="290"/>
      <c r="B13" s="163" t="s">
        <v>57</v>
      </c>
      <c r="C13" s="164">
        <v>58198</v>
      </c>
      <c r="D13" s="165">
        <v>62.017668183416632</v>
      </c>
      <c r="E13" s="165">
        <v>62.017668183416632</v>
      </c>
      <c r="F13" s="166">
        <v>99.286026363742934</v>
      </c>
      <c r="G13" s="155"/>
      <c r="J13" s="283"/>
      <c r="K13" s="179" t="s">
        <v>57</v>
      </c>
      <c r="L13" s="180">
        <v>22710</v>
      </c>
      <c r="M13" s="181">
        <v>71.403867316459682</v>
      </c>
      <c r="N13" s="181">
        <v>71.403867316459682</v>
      </c>
      <c r="O13" s="182">
        <v>99.748467222134877</v>
      </c>
      <c r="P13" s="171"/>
      <c r="S13" s="284"/>
      <c r="T13" s="294"/>
      <c r="U13" s="187" t="s">
        <v>50</v>
      </c>
      <c r="V13" s="188" t="s">
        <v>51</v>
      </c>
      <c r="W13" s="298"/>
      <c r="AB13" s="284"/>
      <c r="AC13" s="294"/>
      <c r="AD13" s="187" t="s">
        <v>77</v>
      </c>
      <c r="AE13" s="188" t="s">
        <v>57</v>
      </c>
      <c r="AF13" s="298"/>
      <c r="AK13" s="284"/>
      <c r="AL13" s="294"/>
      <c r="AM13" s="187" t="s">
        <v>50</v>
      </c>
      <c r="AN13" s="188" t="s">
        <v>51</v>
      </c>
      <c r="AO13" s="298"/>
      <c r="AT13" s="283"/>
      <c r="AU13" s="179" t="s">
        <v>73</v>
      </c>
      <c r="AV13" s="180">
        <v>3</v>
      </c>
      <c r="AW13" s="181">
        <v>1.7149422921918678E-3</v>
      </c>
      <c r="AX13" s="181">
        <v>1.7149422921918678E-3</v>
      </c>
      <c r="AY13" s="182">
        <v>99.999428352569268</v>
      </c>
      <c r="AZ13" s="171"/>
      <c r="BC13" s="202" t="s">
        <v>49</v>
      </c>
      <c r="BD13" s="175" t="s">
        <v>50</v>
      </c>
      <c r="BE13" s="176">
        <v>3</v>
      </c>
      <c r="BF13" s="177">
        <v>1.7149422921918678E-3</v>
      </c>
      <c r="BG13" s="177">
        <v>42.857142857142854</v>
      </c>
      <c r="BH13" s="178">
        <v>42.857142857142854</v>
      </c>
    </row>
    <row r="14" spans="1:60" ht="16.8" x14ac:dyDescent="0.3">
      <c r="A14" s="290"/>
      <c r="B14" s="163" t="s">
        <v>58</v>
      </c>
      <c r="C14" s="164">
        <v>538</v>
      </c>
      <c r="D14" s="165">
        <v>0.57331017359150049</v>
      </c>
      <c r="E14" s="165">
        <v>0.57331017359150049</v>
      </c>
      <c r="F14" s="166">
        <v>99.859336537334428</v>
      </c>
      <c r="G14" s="155"/>
      <c r="J14" s="283"/>
      <c r="K14" s="179" t="s">
        <v>58</v>
      </c>
      <c r="L14" s="180">
        <v>62</v>
      </c>
      <c r="M14" s="181">
        <v>0.19493790284546456</v>
      </c>
      <c r="N14" s="181">
        <v>0.19493790284546456</v>
      </c>
      <c r="O14" s="182">
        <v>99.943405124980345</v>
      </c>
      <c r="P14" s="171"/>
      <c r="S14" s="299" t="s">
        <v>76</v>
      </c>
      <c r="T14" s="175" t="s">
        <v>77</v>
      </c>
      <c r="U14" s="176">
        <v>54</v>
      </c>
      <c r="V14" s="189">
        <v>29</v>
      </c>
      <c r="W14" s="190">
        <v>83</v>
      </c>
      <c r="AB14" s="299" t="s">
        <v>88</v>
      </c>
      <c r="AC14" s="175" t="s">
        <v>50</v>
      </c>
      <c r="AD14" s="176">
        <v>20</v>
      </c>
      <c r="AE14" s="189">
        <v>3422</v>
      </c>
      <c r="AF14" s="190">
        <v>3442</v>
      </c>
      <c r="AK14" s="299" t="s">
        <v>99</v>
      </c>
      <c r="AL14" s="175" t="s">
        <v>77</v>
      </c>
      <c r="AM14" s="176">
        <v>0</v>
      </c>
      <c r="AN14" s="189">
        <v>1</v>
      </c>
      <c r="AO14" s="190">
        <v>1</v>
      </c>
      <c r="AT14" s="283"/>
      <c r="AU14" s="179" t="s">
        <v>113</v>
      </c>
      <c r="AV14" s="180">
        <v>1</v>
      </c>
      <c r="AW14" s="181">
        <v>5.7164743073062261E-4</v>
      </c>
      <c r="AX14" s="181">
        <v>5.7164743073062261E-4</v>
      </c>
      <c r="AY14" s="182">
        <v>100</v>
      </c>
      <c r="AZ14" s="171"/>
      <c r="BC14" s="210"/>
      <c r="BD14" s="179" t="s">
        <v>51</v>
      </c>
      <c r="BE14" s="180">
        <v>4</v>
      </c>
      <c r="BF14" s="181">
        <v>2.2865897229224904E-3</v>
      </c>
      <c r="BG14" s="181">
        <v>57.142857142857139</v>
      </c>
      <c r="BH14" s="182">
        <v>100</v>
      </c>
    </row>
    <row r="15" spans="1:60" ht="25.8" thickBot="1" x14ac:dyDescent="0.35">
      <c r="A15" s="290"/>
      <c r="B15" s="163" t="s">
        <v>59</v>
      </c>
      <c r="C15" s="164">
        <v>132</v>
      </c>
      <c r="D15" s="165">
        <v>0.14066346266557261</v>
      </c>
      <c r="E15" s="165">
        <v>0.14066346266557261</v>
      </c>
      <c r="F15" s="166">
        <v>100</v>
      </c>
      <c r="G15" s="155"/>
      <c r="J15" s="283"/>
      <c r="K15" s="179" t="s">
        <v>59</v>
      </c>
      <c r="L15" s="180">
        <v>18</v>
      </c>
      <c r="M15" s="181">
        <v>5.6594875019650999E-2</v>
      </c>
      <c r="N15" s="181">
        <v>5.6594875019650999E-2</v>
      </c>
      <c r="O15" s="182">
        <v>100</v>
      </c>
      <c r="P15" s="171"/>
      <c r="S15" s="283"/>
      <c r="T15" s="179" t="s">
        <v>57</v>
      </c>
      <c r="U15" s="180">
        <v>3702</v>
      </c>
      <c r="V15" s="191">
        <v>4949</v>
      </c>
      <c r="W15" s="192">
        <v>8651</v>
      </c>
      <c r="AB15" s="283"/>
      <c r="AC15" s="179" t="s">
        <v>51</v>
      </c>
      <c r="AD15" s="180">
        <v>20</v>
      </c>
      <c r="AE15" s="191">
        <v>4855</v>
      </c>
      <c r="AF15" s="192">
        <v>4875</v>
      </c>
      <c r="AK15" s="283"/>
      <c r="AL15" s="179" t="s">
        <v>57</v>
      </c>
      <c r="AM15" s="180">
        <v>277</v>
      </c>
      <c r="AN15" s="191">
        <v>438</v>
      </c>
      <c r="AO15" s="192">
        <v>715</v>
      </c>
      <c r="AT15" s="284"/>
      <c r="AU15" s="183" t="s">
        <v>52</v>
      </c>
      <c r="AV15" s="184">
        <v>174933</v>
      </c>
      <c r="AW15" s="185">
        <v>100</v>
      </c>
      <c r="AX15" s="185">
        <v>100</v>
      </c>
      <c r="AY15" s="186"/>
      <c r="AZ15" s="171"/>
      <c r="BC15" s="210"/>
      <c r="BD15" s="179" t="s">
        <v>52</v>
      </c>
      <c r="BE15" s="180">
        <v>7</v>
      </c>
      <c r="BF15" s="181">
        <v>4.001532015114358E-3</v>
      </c>
      <c r="BG15" s="181">
        <v>100</v>
      </c>
      <c r="BH15" s="211"/>
    </row>
    <row r="16" spans="1:60" ht="17.399999999999999" thickBot="1" x14ac:dyDescent="0.35">
      <c r="A16" s="291"/>
      <c r="B16" s="170" t="s">
        <v>52</v>
      </c>
      <c r="C16" s="167">
        <v>93841</v>
      </c>
      <c r="D16" s="168">
        <v>100</v>
      </c>
      <c r="E16" s="168">
        <v>100</v>
      </c>
      <c r="F16" s="169"/>
      <c r="G16" s="155"/>
      <c r="J16" s="284"/>
      <c r="K16" s="183" t="s">
        <v>52</v>
      </c>
      <c r="L16" s="184">
        <v>31805</v>
      </c>
      <c r="M16" s="185">
        <v>100</v>
      </c>
      <c r="N16" s="185">
        <v>100</v>
      </c>
      <c r="O16" s="186"/>
      <c r="P16" s="171"/>
      <c r="S16" s="300" t="s">
        <v>52</v>
      </c>
      <c r="T16" s="294"/>
      <c r="U16" s="184">
        <v>3756</v>
      </c>
      <c r="V16" s="193">
        <v>4978</v>
      </c>
      <c r="W16" s="194">
        <v>8734</v>
      </c>
      <c r="AB16" s="300" t="s">
        <v>52</v>
      </c>
      <c r="AC16" s="294"/>
      <c r="AD16" s="184">
        <v>40</v>
      </c>
      <c r="AE16" s="193">
        <v>8277</v>
      </c>
      <c r="AF16" s="194">
        <v>8317</v>
      </c>
      <c r="AK16" s="300" t="s">
        <v>52</v>
      </c>
      <c r="AL16" s="294"/>
      <c r="AM16" s="184">
        <v>277</v>
      </c>
      <c r="AN16" s="193">
        <v>439</v>
      </c>
      <c r="AO16" s="194">
        <v>716</v>
      </c>
      <c r="AV16" s="207">
        <f>AV15-AV12</f>
        <v>4</v>
      </c>
      <c r="BC16" s="212" t="s">
        <v>53</v>
      </c>
      <c r="BD16" s="179" t="s">
        <v>54</v>
      </c>
      <c r="BE16" s="180">
        <v>174926</v>
      </c>
      <c r="BF16" s="181">
        <v>99.995998467984876</v>
      </c>
      <c r="BG16" s="213"/>
      <c r="BH16" s="211"/>
    </row>
    <row r="17" spans="1:61" ht="15" customHeight="1" thickBot="1" x14ac:dyDescent="0.35">
      <c r="BC17" s="300" t="s">
        <v>52</v>
      </c>
      <c r="BD17" s="294"/>
      <c r="BE17" s="184">
        <v>174933</v>
      </c>
      <c r="BF17" s="185">
        <v>100</v>
      </c>
      <c r="BG17" s="214"/>
      <c r="BH17" s="186"/>
    </row>
    <row r="19" spans="1:61" ht="15" customHeight="1" thickBot="1" x14ac:dyDescent="0.35">
      <c r="S19" s="278" t="s">
        <v>74</v>
      </c>
      <c r="T19" s="279"/>
      <c r="U19" s="279"/>
      <c r="V19" s="279"/>
      <c r="W19" s="279"/>
      <c r="AB19" s="278" t="s">
        <v>87</v>
      </c>
      <c r="AC19" s="279"/>
      <c r="AD19" s="279"/>
      <c r="AE19" s="279"/>
      <c r="AF19" s="279"/>
      <c r="AK19" s="278" t="s">
        <v>97</v>
      </c>
      <c r="AL19" s="279"/>
      <c r="AM19" s="279"/>
      <c r="AN19" s="279"/>
      <c r="AO19" s="279"/>
      <c r="AT19" s="278" t="s">
        <v>114</v>
      </c>
      <c r="AU19" s="279"/>
      <c r="AV19" s="279"/>
      <c r="AW19" s="279"/>
      <c r="AX19" s="279"/>
      <c r="AY19" s="279"/>
      <c r="AZ19" s="171"/>
      <c r="BI19" s="171"/>
    </row>
    <row r="20" spans="1:61" ht="19.2" thickBot="1" x14ac:dyDescent="0.35">
      <c r="A20" s="285" t="s">
        <v>152</v>
      </c>
      <c r="B20" s="286"/>
      <c r="C20" s="286"/>
      <c r="D20" s="286"/>
      <c r="E20" s="286"/>
      <c r="F20" s="286"/>
      <c r="G20" s="155"/>
      <c r="J20" s="278" t="s">
        <v>156</v>
      </c>
      <c r="K20" s="279"/>
      <c r="L20" s="279"/>
      <c r="M20" s="279"/>
      <c r="N20" s="279"/>
      <c r="O20" s="279"/>
      <c r="P20" s="171"/>
      <c r="R20" t="s">
        <v>158</v>
      </c>
      <c r="S20" s="292" t="s">
        <v>70</v>
      </c>
      <c r="T20" s="279"/>
      <c r="U20" s="279"/>
      <c r="V20" s="279"/>
      <c r="W20" s="279"/>
      <c r="AA20" t="s">
        <v>158</v>
      </c>
      <c r="AB20" s="292" t="s">
        <v>70</v>
      </c>
      <c r="AC20" s="279"/>
      <c r="AD20" s="279"/>
      <c r="AE20" s="279"/>
      <c r="AF20" s="279"/>
      <c r="AJ20" t="s">
        <v>158</v>
      </c>
      <c r="AK20" s="292" t="s">
        <v>70</v>
      </c>
      <c r="AL20" s="279"/>
      <c r="AM20" s="279"/>
      <c r="AN20" s="279"/>
      <c r="AO20" s="279"/>
      <c r="AT20" s="280" t="s">
        <v>44</v>
      </c>
      <c r="AU20" s="281"/>
      <c r="AV20" s="172" t="s">
        <v>45</v>
      </c>
      <c r="AW20" s="173" t="s">
        <v>46</v>
      </c>
      <c r="AX20" s="173" t="s">
        <v>47</v>
      </c>
      <c r="AY20" s="174" t="s">
        <v>48</v>
      </c>
      <c r="AZ20" s="171"/>
      <c r="BI20" s="171"/>
    </row>
    <row r="21" spans="1:61" ht="19.2" thickBot="1" x14ac:dyDescent="0.35">
      <c r="A21" s="287" t="s">
        <v>44</v>
      </c>
      <c r="B21" s="288"/>
      <c r="C21" s="156" t="s">
        <v>45</v>
      </c>
      <c r="D21" s="157" t="s">
        <v>46</v>
      </c>
      <c r="E21" s="157" t="s">
        <v>47</v>
      </c>
      <c r="F21" s="158" t="s">
        <v>48</v>
      </c>
      <c r="G21" s="155"/>
      <c r="J21" s="280" t="s">
        <v>44</v>
      </c>
      <c r="K21" s="281"/>
      <c r="L21" s="172" t="s">
        <v>45</v>
      </c>
      <c r="M21" s="173" t="s">
        <v>46</v>
      </c>
      <c r="N21" s="173" t="s">
        <v>47</v>
      </c>
      <c r="O21" s="174" t="s">
        <v>48</v>
      </c>
      <c r="P21" s="171"/>
      <c r="S21" s="280" t="s">
        <v>44</v>
      </c>
      <c r="T21" s="293"/>
      <c r="U21" s="295" t="s">
        <v>75</v>
      </c>
      <c r="V21" s="296"/>
      <c r="W21" s="297" t="s">
        <v>52</v>
      </c>
      <c r="AB21" s="280" t="s">
        <v>44</v>
      </c>
      <c r="AC21" s="293"/>
      <c r="AD21" s="295" t="s">
        <v>88</v>
      </c>
      <c r="AE21" s="296"/>
      <c r="AF21" s="297" t="s">
        <v>52</v>
      </c>
      <c r="AK21" s="280" t="s">
        <v>44</v>
      </c>
      <c r="AL21" s="293"/>
      <c r="AM21" s="295" t="s">
        <v>98</v>
      </c>
      <c r="AN21" s="296"/>
      <c r="AO21" s="297" t="s">
        <v>52</v>
      </c>
      <c r="AT21" s="282" t="s">
        <v>49</v>
      </c>
      <c r="AU21" s="175" t="s">
        <v>177</v>
      </c>
      <c r="AV21" s="176">
        <v>174132</v>
      </c>
      <c r="AW21" s="177">
        <v>99.542110407984779</v>
      </c>
      <c r="AX21" s="177">
        <v>99.542110407984779</v>
      </c>
      <c r="AY21" s="178">
        <v>99.542110407984779</v>
      </c>
      <c r="AZ21" s="171"/>
      <c r="BI21" s="171"/>
    </row>
    <row r="22" spans="1:61" ht="15" thickBot="1" x14ac:dyDescent="0.35">
      <c r="A22" s="289" t="s">
        <v>49</v>
      </c>
      <c r="B22" s="159" t="s">
        <v>56</v>
      </c>
      <c r="C22" s="160">
        <v>9071</v>
      </c>
      <c r="D22" s="161">
        <v>69.744733200061518</v>
      </c>
      <c r="E22" s="161">
        <v>69.744733200061518</v>
      </c>
      <c r="F22" s="162">
        <v>69.744733200061518</v>
      </c>
      <c r="G22" s="155"/>
      <c r="J22" s="282" t="s">
        <v>49</v>
      </c>
      <c r="K22" s="175" t="s">
        <v>56</v>
      </c>
      <c r="L22" s="176">
        <v>2291</v>
      </c>
      <c r="M22" s="177">
        <v>53.106165971256367</v>
      </c>
      <c r="N22" s="177">
        <v>53.106165971256367</v>
      </c>
      <c r="O22" s="178">
        <v>53.106165971256367</v>
      </c>
      <c r="P22" s="171"/>
      <c r="S22" s="284"/>
      <c r="T22" s="294"/>
      <c r="U22" s="187" t="s">
        <v>50</v>
      </c>
      <c r="V22" s="188" t="s">
        <v>51</v>
      </c>
      <c r="W22" s="298"/>
      <c r="AB22" s="284"/>
      <c r="AC22" s="294"/>
      <c r="AD22" s="187" t="s">
        <v>50</v>
      </c>
      <c r="AE22" s="188" t="s">
        <v>51</v>
      </c>
      <c r="AF22" s="298"/>
      <c r="AK22" s="284"/>
      <c r="AL22" s="294"/>
      <c r="AM22" s="187" t="s">
        <v>50</v>
      </c>
      <c r="AN22" s="188" t="s">
        <v>51</v>
      </c>
      <c r="AO22" s="298"/>
      <c r="AT22" s="283"/>
      <c r="AU22" s="179" t="s">
        <v>73</v>
      </c>
      <c r="AV22" s="180">
        <v>638</v>
      </c>
      <c r="AW22" s="181">
        <v>0.36471106080613719</v>
      </c>
      <c r="AX22" s="181">
        <v>0.36471106080613719</v>
      </c>
      <c r="AY22" s="182">
        <v>99.906821468790909</v>
      </c>
      <c r="AZ22" s="171"/>
      <c r="BC22" t="s">
        <v>186</v>
      </c>
      <c r="BI22" s="171"/>
    </row>
    <row r="23" spans="1:61" x14ac:dyDescent="0.3">
      <c r="A23" s="290"/>
      <c r="B23" s="163" t="s">
        <v>57</v>
      </c>
      <c r="C23" s="164">
        <v>3893</v>
      </c>
      <c r="D23" s="165">
        <v>29.932338920498232</v>
      </c>
      <c r="E23" s="165">
        <v>29.932338920498232</v>
      </c>
      <c r="F23" s="166">
        <v>99.677072120559743</v>
      </c>
      <c r="G23" s="155"/>
      <c r="J23" s="283"/>
      <c r="K23" s="179" t="s">
        <v>57</v>
      </c>
      <c r="L23" s="180">
        <v>2020</v>
      </c>
      <c r="M23" s="181">
        <v>46.824292999536397</v>
      </c>
      <c r="N23" s="181">
        <v>46.824292999536397</v>
      </c>
      <c r="O23" s="182">
        <v>99.93045897079277</v>
      </c>
      <c r="P23" s="171"/>
      <c r="S23" s="299" t="s">
        <v>76</v>
      </c>
      <c r="T23" s="175" t="s">
        <v>77</v>
      </c>
      <c r="U23" s="176">
        <v>15</v>
      </c>
      <c r="V23" s="189">
        <v>9</v>
      </c>
      <c r="W23" s="190">
        <v>24</v>
      </c>
      <c r="AB23" s="299" t="s">
        <v>89</v>
      </c>
      <c r="AC23" s="175" t="s">
        <v>77</v>
      </c>
      <c r="AD23" s="176">
        <v>2</v>
      </c>
      <c r="AE23" s="189">
        <v>1</v>
      </c>
      <c r="AF23" s="190">
        <v>3</v>
      </c>
      <c r="AK23" s="299" t="s">
        <v>99</v>
      </c>
      <c r="AL23" s="175" t="s">
        <v>77</v>
      </c>
      <c r="AM23" s="176">
        <v>1</v>
      </c>
      <c r="AN23" s="189">
        <v>0</v>
      </c>
      <c r="AO23" s="190">
        <v>1</v>
      </c>
      <c r="AT23" s="283"/>
      <c r="AU23" s="179" t="s">
        <v>163</v>
      </c>
      <c r="AV23" s="180">
        <v>121</v>
      </c>
      <c r="AW23" s="181">
        <v>6.9169339118405337E-2</v>
      </c>
      <c r="AX23" s="181">
        <v>6.9169339118405337E-2</v>
      </c>
      <c r="AY23" s="182">
        <v>99.975990807909312</v>
      </c>
      <c r="AZ23" s="171"/>
      <c r="BI23" s="171"/>
    </row>
    <row r="24" spans="1:61" ht="16.8" x14ac:dyDescent="0.3">
      <c r="A24" s="290"/>
      <c r="B24" s="163" t="s">
        <v>58</v>
      </c>
      <c r="C24" s="164">
        <v>31</v>
      </c>
      <c r="D24" s="165">
        <v>0.23835153006304782</v>
      </c>
      <c r="E24" s="165">
        <v>0.23835153006304782</v>
      </c>
      <c r="F24" s="166">
        <v>99.915423650622799</v>
      </c>
      <c r="G24" s="155"/>
      <c r="J24" s="283"/>
      <c r="K24" s="179" t="s">
        <v>58</v>
      </c>
      <c r="L24" s="180">
        <v>3</v>
      </c>
      <c r="M24" s="181">
        <v>6.9541029207232263E-2</v>
      </c>
      <c r="N24" s="181">
        <v>6.9541029207232263E-2</v>
      </c>
      <c r="O24" s="182">
        <v>100</v>
      </c>
      <c r="P24" s="171"/>
      <c r="S24" s="283"/>
      <c r="T24" s="179" t="s">
        <v>57</v>
      </c>
      <c r="U24" s="180">
        <v>1001</v>
      </c>
      <c r="V24" s="191">
        <v>1120</v>
      </c>
      <c r="W24" s="192">
        <v>2121</v>
      </c>
      <c r="AB24" s="283"/>
      <c r="AC24" s="179" t="s">
        <v>57</v>
      </c>
      <c r="AD24" s="180">
        <v>775</v>
      </c>
      <c r="AE24" s="191">
        <v>1018</v>
      </c>
      <c r="AF24" s="192">
        <v>1793</v>
      </c>
      <c r="AK24" s="283"/>
      <c r="AL24" s="179" t="s">
        <v>57</v>
      </c>
      <c r="AM24" s="180">
        <v>77</v>
      </c>
      <c r="AN24" s="191">
        <v>105</v>
      </c>
      <c r="AO24" s="192">
        <v>182</v>
      </c>
      <c r="AT24" s="283"/>
      <c r="AU24" s="179" t="s">
        <v>113</v>
      </c>
      <c r="AV24" s="180">
        <v>26</v>
      </c>
      <c r="AW24" s="181">
        <v>1.4862833198996188E-2</v>
      </c>
      <c r="AX24" s="181">
        <v>1.4862833198996188E-2</v>
      </c>
      <c r="AY24" s="182">
        <v>99.990853641108316</v>
      </c>
      <c r="AZ24" s="171"/>
      <c r="BI24" s="171"/>
    </row>
    <row r="25" spans="1:61" ht="25.8" thickBot="1" x14ac:dyDescent="0.35">
      <c r="A25" s="290"/>
      <c r="B25" s="163" t="s">
        <v>59</v>
      </c>
      <c r="C25" s="164">
        <v>11</v>
      </c>
      <c r="D25" s="165">
        <v>8.4576349377210522E-2</v>
      </c>
      <c r="E25" s="165">
        <v>8.4576349377210522E-2</v>
      </c>
      <c r="F25" s="166">
        <v>100</v>
      </c>
      <c r="G25" s="155"/>
      <c r="J25" s="284"/>
      <c r="K25" s="183" t="s">
        <v>52</v>
      </c>
      <c r="L25" s="184">
        <v>4314</v>
      </c>
      <c r="M25" s="185">
        <v>100</v>
      </c>
      <c r="N25" s="185">
        <v>100</v>
      </c>
      <c r="O25" s="186"/>
      <c r="P25" s="171"/>
      <c r="S25" s="300" t="s">
        <v>52</v>
      </c>
      <c r="T25" s="294"/>
      <c r="U25" s="184">
        <v>1016</v>
      </c>
      <c r="V25" s="193">
        <v>1129</v>
      </c>
      <c r="W25" s="194">
        <v>2145</v>
      </c>
      <c r="AB25" s="300" t="s">
        <v>52</v>
      </c>
      <c r="AC25" s="294"/>
      <c r="AD25" s="184">
        <v>777</v>
      </c>
      <c r="AE25" s="193">
        <v>1019</v>
      </c>
      <c r="AF25" s="194">
        <v>1796</v>
      </c>
      <c r="AK25" s="300" t="s">
        <v>52</v>
      </c>
      <c r="AL25" s="294"/>
      <c r="AM25" s="184">
        <v>78</v>
      </c>
      <c r="AN25" s="193">
        <v>105</v>
      </c>
      <c r="AO25" s="194">
        <v>183</v>
      </c>
      <c r="AT25" s="283"/>
      <c r="AU25" s="179" t="s">
        <v>164</v>
      </c>
      <c r="AV25" s="180">
        <v>10</v>
      </c>
      <c r="AW25" s="181">
        <v>5.7164743073062256E-3</v>
      </c>
      <c r="AX25" s="181">
        <v>5.7164743073062256E-3</v>
      </c>
      <c r="AY25" s="182">
        <v>99.996570115415622</v>
      </c>
      <c r="AZ25" s="171"/>
      <c r="BI25" s="171"/>
    </row>
    <row r="26" spans="1:61" ht="15" thickBot="1" x14ac:dyDescent="0.35">
      <c r="A26" s="291"/>
      <c r="B26" s="170" t="s">
        <v>52</v>
      </c>
      <c r="C26" s="167">
        <v>13006</v>
      </c>
      <c r="D26" s="168">
        <v>100</v>
      </c>
      <c r="E26" s="168">
        <v>100</v>
      </c>
      <c r="F26" s="169"/>
      <c r="G26" s="155"/>
      <c r="AT26" s="283"/>
      <c r="AU26" s="179" t="s">
        <v>165</v>
      </c>
      <c r="AV26" s="180">
        <v>5</v>
      </c>
      <c r="AW26" s="181">
        <v>2.8582371536531128E-3</v>
      </c>
      <c r="AX26" s="181">
        <v>2.8582371536531128E-3</v>
      </c>
      <c r="AY26" s="182">
        <v>99.999428352569268</v>
      </c>
      <c r="AZ26" s="171"/>
    </row>
    <row r="27" spans="1:61" x14ac:dyDescent="0.3">
      <c r="AT27" s="283"/>
      <c r="AU27" s="179" t="s">
        <v>185</v>
      </c>
      <c r="AV27" s="180">
        <v>1</v>
      </c>
      <c r="AW27" s="181">
        <v>5.7164743073062261E-4</v>
      </c>
      <c r="AX27" s="181">
        <v>5.7164743073062261E-4</v>
      </c>
      <c r="AY27" s="182">
        <v>100</v>
      </c>
      <c r="AZ27" s="171"/>
    </row>
    <row r="28" spans="1:61" ht="15" thickBot="1" x14ac:dyDescent="0.35">
      <c r="R28" t="s">
        <v>159</v>
      </c>
      <c r="S28" s="278" t="s">
        <v>74</v>
      </c>
      <c r="T28" s="279"/>
      <c r="U28" s="279"/>
      <c r="V28" s="279"/>
      <c r="W28" s="279"/>
      <c r="AA28" t="s">
        <v>159</v>
      </c>
      <c r="AB28" s="278" t="s">
        <v>87</v>
      </c>
      <c r="AC28" s="279"/>
      <c r="AD28" s="279"/>
      <c r="AE28" s="279"/>
      <c r="AF28" s="279"/>
      <c r="AJ28" t="s">
        <v>159</v>
      </c>
      <c r="AT28" s="284"/>
      <c r="AU28" s="183" t="s">
        <v>52</v>
      </c>
      <c r="AV28" s="184">
        <v>174933</v>
      </c>
      <c r="AW28" s="185">
        <v>100</v>
      </c>
      <c r="AX28" s="185">
        <v>100</v>
      </c>
      <c r="AY28" s="186"/>
      <c r="AZ28" s="171"/>
    </row>
    <row r="29" spans="1:61" ht="15" thickBot="1" x14ac:dyDescent="0.35">
      <c r="S29" s="292" t="s">
        <v>70</v>
      </c>
      <c r="T29" s="279"/>
      <c r="U29" s="279"/>
      <c r="V29" s="279"/>
      <c r="W29" s="279"/>
      <c r="AB29" s="292" t="s">
        <v>70</v>
      </c>
      <c r="AC29" s="279"/>
      <c r="AD29" s="279"/>
      <c r="AE29" s="279"/>
      <c r="AF29" s="279"/>
      <c r="AK29" s="278" t="s">
        <v>97</v>
      </c>
      <c r="AL29" s="279"/>
      <c r="AM29" s="279"/>
      <c r="AN29" s="279"/>
      <c r="AO29" s="279"/>
      <c r="AV29" s="207">
        <f>AV28-AV21</f>
        <v>801</v>
      </c>
      <c r="BI29" s="171"/>
    </row>
    <row r="30" spans="1:61" ht="15.6" thickBot="1" x14ac:dyDescent="0.35">
      <c r="S30" s="280" t="s">
        <v>44</v>
      </c>
      <c r="T30" s="293"/>
      <c r="U30" s="295" t="s">
        <v>75</v>
      </c>
      <c r="V30" s="296"/>
      <c r="W30" s="297" t="s">
        <v>52</v>
      </c>
      <c r="AB30" s="280" t="s">
        <v>44</v>
      </c>
      <c r="AC30" s="293"/>
      <c r="AD30" s="295" t="s">
        <v>88</v>
      </c>
      <c r="AE30" s="296"/>
      <c r="AF30" s="297" t="s">
        <v>52</v>
      </c>
      <c r="AK30" s="292" t="s">
        <v>70</v>
      </c>
      <c r="AL30" s="279"/>
      <c r="AM30" s="279"/>
      <c r="AN30" s="279"/>
      <c r="AO30" s="279"/>
      <c r="AT30" s="278" t="s">
        <v>115</v>
      </c>
      <c r="AU30" s="279"/>
      <c r="AV30" s="279"/>
      <c r="AW30" s="279"/>
      <c r="AX30" s="279"/>
      <c r="AY30" s="279"/>
      <c r="AZ30" s="171"/>
      <c r="BI30" s="171"/>
    </row>
    <row r="31" spans="1:61" ht="19.2" thickBot="1" x14ac:dyDescent="0.35">
      <c r="S31" s="284"/>
      <c r="T31" s="294"/>
      <c r="U31" s="187" t="s">
        <v>50</v>
      </c>
      <c r="V31" s="188" t="s">
        <v>51</v>
      </c>
      <c r="W31" s="298"/>
      <c r="AB31" s="284"/>
      <c r="AC31" s="294"/>
      <c r="AD31" s="187" t="s">
        <v>50</v>
      </c>
      <c r="AE31" s="188" t="s">
        <v>51</v>
      </c>
      <c r="AF31" s="298"/>
      <c r="AK31" s="280" t="s">
        <v>44</v>
      </c>
      <c r="AL31" s="293"/>
      <c r="AM31" s="295" t="s">
        <v>98</v>
      </c>
      <c r="AN31" s="296"/>
      <c r="AO31" s="297" t="s">
        <v>52</v>
      </c>
      <c r="AT31" s="280" t="s">
        <v>44</v>
      </c>
      <c r="AU31" s="281"/>
      <c r="AV31" s="172" t="s">
        <v>45</v>
      </c>
      <c r="AW31" s="173" t="s">
        <v>46</v>
      </c>
      <c r="AX31" s="173" t="s">
        <v>47</v>
      </c>
      <c r="AY31" s="174" t="s">
        <v>48</v>
      </c>
      <c r="AZ31" s="171"/>
      <c r="BC31" s="278" t="s">
        <v>102</v>
      </c>
      <c r="BD31" s="279"/>
      <c r="BE31" s="279"/>
      <c r="BF31" s="279"/>
      <c r="BG31" s="279"/>
      <c r="BH31" s="279"/>
      <c r="BI31" s="171"/>
    </row>
    <row r="32" spans="1:61" ht="19.2" thickBot="1" x14ac:dyDescent="0.35">
      <c r="S32" s="299" t="s">
        <v>76</v>
      </c>
      <c r="T32" s="175" t="s">
        <v>77</v>
      </c>
      <c r="U32" s="176">
        <v>5</v>
      </c>
      <c r="V32" s="189">
        <v>4</v>
      </c>
      <c r="W32" s="190">
        <v>9</v>
      </c>
      <c r="AB32" s="299" t="s">
        <v>89</v>
      </c>
      <c r="AC32" s="175" t="s">
        <v>77</v>
      </c>
      <c r="AD32" s="176">
        <v>3</v>
      </c>
      <c r="AE32" s="189">
        <v>1</v>
      </c>
      <c r="AF32" s="190">
        <v>4</v>
      </c>
      <c r="AK32" s="284"/>
      <c r="AL32" s="294"/>
      <c r="AM32" s="187" t="s">
        <v>50</v>
      </c>
      <c r="AN32" s="188" t="s">
        <v>51</v>
      </c>
      <c r="AO32" s="298"/>
      <c r="AT32" s="282" t="s">
        <v>49</v>
      </c>
      <c r="AU32" s="175" t="s">
        <v>177</v>
      </c>
      <c r="AV32" s="176">
        <v>174348</v>
      </c>
      <c r="AW32" s="177">
        <v>99.665586253022582</v>
      </c>
      <c r="AX32" s="177">
        <v>99.665586253022582</v>
      </c>
      <c r="AY32" s="178">
        <v>99.665586253022582</v>
      </c>
      <c r="AZ32" s="171"/>
      <c r="BC32" s="280" t="s">
        <v>44</v>
      </c>
      <c r="BD32" s="281"/>
      <c r="BE32" s="172" t="s">
        <v>45</v>
      </c>
      <c r="BF32" s="173" t="s">
        <v>46</v>
      </c>
      <c r="BG32" s="173" t="s">
        <v>47</v>
      </c>
      <c r="BH32" s="174" t="s">
        <v>48</v>
      </c>
      <c r="BI32" s="171"/>
    </row>
    <row r="33" spans="19:61" ht="50.4" x14ac:dyDescent="0.3">
      <c r="S33" s="283"/>
      <c r="T33" s="179" t="s">
        <v>57</v>
      </c>
      <c r="U33" s="180">
        <v>271</v>
      </c>
      <c r="V33" s="191">
        <v>284</v>
      </c>
      <c r="W33" s="192">
        <v>555</v>
      </c>
      <c r="AB33" s="283"/>
      <c r="AC33" s="179" t="s">
        <v>57</v>
      </c>
      <c r="AD33" s="180">
        <v>198</v>
      </c>
      <c r="AE33" s="191">
        <v>203</v>
      </c>
      <c r="AF33" s="192">
        <v>401</v>
      </c>
      <c r="AK33" s="202" t="s">
        <v>99</v>
      </c>
      <c r="AL33" s="175" t="s">
        <v>57</v>
      </c>
      <c r="AM33" s="176">
        <v>21</v>
      </c>
      <c r="AN33" s="189">
        <v>19</v>
      </c>
      <c r="AO33" s="190">
        <v>40</v>
      </c>
      <c r="AT33" s="283"/>
      <c r="AU33" s="179" t="s">
        <v>73</v>
      </c>
      <c r="AV33" s="180">
        <v>465</v>
      </c>
      <c r="AW33" s="181">
        <v>0.26581605528973951</v>
      </c>
      <c r="AX33" s="181">
        <v>0.26581605528973951</v>
      </c>
      <c r="AY33" s="182">
        <v>99.931402308312329</v>
      </c>
      <c r="AZ33" s="171"/>
      <c r="BC33" s="299" t="s">
        <v>49</v>
      </c>
      <c r="BD33" s="175" t="s">
        <v>50</v>
      </c>
      <c r="BE33" s="176">
        <v>9165</v>
      </c>
      <c r="BF33" s="177">
        <v>5.2391487026461565</v>
      </c>
      <c r="BG33" s="177">
        <v>46.468589971099732</v>
      </c>
      <c r="BH33" s="178">
        <v>46.468589971099732</v>
      </c>
      <c r="BI33" s="171"/>
    </row>
    <row r="34" spans="19:61" ht="15" thickBot="1" x14ac:dyDescent="0.35">
      <c r="S34" s="300" t="s">
        <v>52</v>
      </c>
      <c r="T34" s="294"/>
      <c r="U34" s="184">
        <v>276</v>
      </c>
      <c r="V34" s="193">
        <v>288</v>
      </c>
      <c r="W34" s="194">
        <v>564</v>
      </c>
      <c r="AB34" s="300" t="s">
        <v>52</v>
      </c>
      <c r="AC34" s="294"/>
      <c r="AD34" s="184">
        <v>201</v>
      </c>
      <c r="AE34" s="193">
        <v>204</v>
      </c>
      <c r="AF34" s="194">
        <v>405</v>
      </c>
      <c r="AK34" s="300" t="s">
        <v>52</v>
      </c>
      <c r="AL34" s="294"/>
      <c r="AM34" s="184">
        <v>21</v>
      </c>
      <c r="AN34" s="193">
        <v>19</v>
      </c>
      <c r="AO34" s="194">
        <v>40</v>
      </c>
      <c r="AT34" s="283"/>
      <c r="AU34" s="179" t="s">
        <v>163</v>
      </c>
      <c r="AV34" s="180">
        <v>91</v>
      </c>
      <c r="AW34" s="181">
        <v>5.201991619648666E-2</v>
      </c>
      <c r="AX34" s="181">
        <v>5.201991619648666E-2</v>
      </c>
      <c r="AY34" s="182">
        <v>99.983422224508814</v>
      </c>
      <c r="AZ34" s="171"/>
      <c r="BC34" s="283"/>
      <c r="BD34" s="179" t="s">
        <v>51</v>
      </c>
      <c r="BE34" s="180">
        <v>10558</v>
      </c>
      <c r="BF34" s="181">
        <v>6.0354535736539132</v>
      </c>
      <c r="BG34" s="181">
        <v>53.531410028900275</v>
      </c>
      <c r="BH34" s="182">
        <v>100</v>
      </c>
      <c r="BI34" s="171"/>
    </row>
    <row r="35" spans="19:61" x14ac:dyDescent="0.3">
      <c r="AT35" s="283"/>
      <c r="AU35" s="179" t="s">
        <v>113</v>
      </c>
      <c r="AV35" s="180">
        <v>24</v>
      </c>
      <c r="AW35" s="181">
        <v>1.3719538337534943E-2</v>
      </c>
      <c r="AX35" s="181">
        <v>1.3719538337534943E-2</v>
      </c>
      <c r="AY35" s="182">
        <v>99.99714176284634</v>
      </c>
      <c r="AZ35" s="171"/>
      <c r="BC35" s="283"/>
      <c r="BD35" s="179" t="s">
        <v>52</v>
      </c>
      <c r="BE35" s="180">
        <v>19723</v>
      </c>
      <c r="BF35" s="181">
        <v>11.274602276300069</v>
      </c>
      <c r="BG35" s="181">
        <v>100</v>
      </c>
      <c r="BH35" s="211"/>
      <c r="BI35" s="171"/>
    </row>
    <row r="36" spans="19:61" ht="16.8" x14ac:dyDescent="0.3">
      <c r="AT36" s="283"/>
      <c r="AU36" s="179" t="s">
        <v>164</v>
      </c>
      <c r="AV36" s="180">
        <v>3</v>
      </c>
      <c r="AW36" s="181">
        <v>1.7149422921918678E-3</v>
      </c>
      <c r="AX36" s="181">
        <v>1.7149422921918678E-3</v>
      </c>
      <c r="AY36" s="182">
        <v>99.998856705138536</v>
      </c>
      <c r="AZ36" s="171"/>
      <c r="BC36" s="212" t="s">
        <v>53</v>
      </c>
      <c r="BD36" s="179" t="s">
        <v>54</v>
      </c>
      <c r="BE36" s="180">
        <v>155210</v>
      </c>
      <c r="BF36" s="181">
        <v>88.725397723699928</v>
      </c>
      <c r="BG36" s="213"/>
      <c r="BH36" s="211"/>
      <c r="BI36" s="171"/>
    </row>
    <row r="37" spans="19:61" ht="15" thickBot="1" x14ac:dyDescent="0.35">
      <c r="AT37" s="283"/>
      <c r="AU37" s="179" t="s">
        <v>165</v>
      </c>
      <c r="AV37" s="180">
        <v>2</v>
      </c>
      <c r="AW37" s="181">
        <v>1.1432948614612452E-3</v>
      </c>
      <c r="AX37" s="181">
        <v>1.1432948614612452E-3</v>
      </c>
      <c r="AY37" s="182">
        <v>100</v>
      </c>
      <c r="AZ37" s="171"/>
      <c r="BC37" s="300" t="s">
        <v>52</v>
      </c>
      <c r="BD37" s="294"/>
      <c r="BE37" s="184">
        <v>174933</v>
      </c>
      <c r="BF37" s="185">
        <v>100</v>
      </c>
      <c r="BG37" s="214"/>
      <c r="BH37" s="186"/>
      <c r="BI37" s="171"/>
    </row>
    <row r="38" spans="19:61" ht="15" thickBot="1" x14ac:dyDescent="0.35">
      <c r="S38" s="278" t="s">
        <v>79</v>
      </c>
      <c r="T38" s="279"/>
      <c r="U38" s="279"/>
      <c r="V38" s="279"/>
      <c r="W38" s="279"/>
      <c r="X38" s="279"/>
      <c r="Y38" s="171"/>
      <c r="Z38" s="171"/>
      <c r="AB38" s="278" t="s">
        <v>176</v>
      </c>
      <c r="AC38" s="279"/>
      <c r="AD38" s="279"/>
      <c r="AE38" s="279"/>
      <c r="AF38" s="279"/>
      <c r="AG38" s="279"/>
      <c r="AH38" s="171"/>
      <c r="AK38" s="278" t="s">
        <v>183</v>
      </c>
      <c r="AL38" s="279"/>
      <c r="AM38" s="279"/>
      <c r="AN38" s="279"/>
      <c r="AO38" s="279"/>
      <c r="AP38" s="279"/>
      <c r="AQ38" s="171"/>
      <c r="AT38" s="284"/>
      <c r="AU38" s="183" t="s">
        <v>52</v>
      </c>
      <c r="AV38" s="184">
        <v>174933</v>
      </c>
      <c r="AW38" s="185">
        <v>100</v>
      </c>
      <c r="AX38" s="185">
        <v>100</v>
      </c>
      <c r="AY38" s="186"/>
      <c r="AZ38" s="171"/>
    </row>
    <row r="39" spans="19:61" ht="19.2" thickBot="1" x14ac:dyDescent="0.35">
      <c r="S39" s="280" t="s">
        <v>44</v>
      </c>
      <c r="T39" s="281"/>
      <c r="U39" s="172" t="s">
        <v>45</v>
      </c>
      <c r="V39" s="173" t="s">
        <v>46</v>
      </c>
      <c r="W39" s="173" t="s">
        <v>47</v>
      </c>
      <c r="X39" s="174" t="s">
        <v>48</v>
      </c>
      <c r="Y39" s="171"/>
      <c r="Z39" s="171"/>
      <c r="AB39" s="280" t="s">
        <v>44</v>
      </c>
      <c r="AC39" s="281"/>
      <c r="AD39" s="172" t="s">
        <v>45</v>
      </c>
      <c r="AE39" s="173" t="s">
        <v>46</v>
      </c>
      <c r="AF39" s="173" t="s">
        <v>47</v>
      </c>
      <c r="AG39" s="174" t="s">
        <v>48</v>
      </c>
      <c r="AH39" s="171"/>
      <c r="AK39" s="280" t="s">
        <v>44</v>
      </c>
      <c r="AL39" s="281"/>
      <c r="AM39" s="172" t="s">
        <v>45</v>
      </c>
      <c r="AN39" s="173" t="s">
        <v>46</v>
      </c>
      <c r="AO39" s="173" t="s">
        <v>47</v>
      </c>
      <c r="AP39" s="174" t="s">
        <v>48</v>
      </c>
      <c r="AQ39" s="171"/>
      <c r="AV39" s="207">
        <f>AV38-AV32</f>
        <v>585</v>
      </c>
    </row>
    <row r="40" spans="19:61" ht="15" thickBot="1" x14ac:dyDescent="0.35">
      <c r="S40" s="196" t="s">
        <v>49</v>
      </c>
      <c r="T40" s="197" t="s">
        <v>162</v>
      </c>
      <c r="U40" s="198">
        <v>11</v>
      </c>
      <c r="V40" s="199">
        <v>100</v>
      </c>
      <c r="W40" s="199">
        <v>100</v>
      </c>
      <c r="X40" s="200">
        <v>100</v>
      </c>
      <c r="Y40" s="171"/>
      <c r="Z40" s="171"/>
      <c r="AB40" s="196" t="s">
        <v>49</v>
      </c>
      <c r="AC40" s="197" t="s">
        <v>177</v>
      </c>
      <c r="AD40" s="198">
        <v>174933</v>
      </c>
      <c r="AE40" s="199">
        <v>100</v>
      </c>
      <c r="AF40" s="199">
        <v>100</v>
      </c>
      <c r="AG40" s="200">
        <v>100</v>
      </c>
      <c r="AH40" s="171"/>
      <c r="AK40" s="196" t="s">
        <v>49</v>
      </c>
      <c r="AL40" s="197" t="s">
        <v>177</v>
      </c>
      <c r="AM40" s="198">
        <v>174933</v>
      </c>
      <c r="AN40" s="199">
        <v>100</v>
      </c>
      <c r="AO40" s="199">
        <v>100</v>
      </c>
      <c r="AP40" s="200">
        <v>100</v>
      </c>
      <c r="AQ40" s="171"/>
      <c r="BC40" s="278" t="s">
        <v>105</v>
      </c>
      <c r="BD40" s="279"/>
      <c r="BE40" s="279"/>
      <c r="BF40" s="279"/>
      <c r="BG40" s="279"/>
      <c r="BH40" s="279"/>
      <c r="BI40" s="171"/>
    </row>
    <row r="41" spans="19:61" ht="19.2" thickBot="1" x14ac:dyDescent="0.35">
      <c r="BC41" s="280" t="s">
        <v>44</v>
      </c>
      <c r="BD41" s="281"/>
      <c r="BE41" s="172" t="s">
        <v>45</v>
      </c>
      <c r="BF41" s="173" t="s">
        <v>46</v>
      </c>
      <c r="BG41" s="173" t="s">
        <v>47</v>
      </c>
      <c r="BH41" s="174" t="s">
        <v>48</v>
      </c>
      <c r="BI41" s="171"/>
    </row>
    <row r="42" spans="19:61" ht="15" thickBot="1" x14ac:dyDescent="0.35">
      <c r="S42" s="278" t="s">
        <v>81</v>
      </c>
      <c r="T42" s="279"/>
      <c r="U42" s="279"/>
      <c r="V42" s="279"/>
      <c r="W42" s="279"/>
      <c r="X42" s="279"/>
      <c r="Y42" s="171"/>
      <c r="Z42" s="171"/>
      <c r="AB42" s="278" t="s">
        <v>178</v>
      </c>
      <c r="AC42" s="279"/>
      <c r="AD42" s="279"/>
      <c r="AE42" s="279"/>
      <c r="AF42" s="279"/>
      <c r="AG42" s="279"/>
      <c r="AH42" s="171"/>
      <c r="AK42" s="278" t="s">
        <v>184</v>
      </c>
      <c r="AL42" s="279"/>
      <c r="AM42" s="279"/>
      <c r="AN42" s="279"/>
      <c r="AO42" s="279"/>
      <c r="AP42" s="279"/>
      <c r="AQ42" s="171"/>
      <c r="BC42" s="299" t="s">
        <v>49</v>
      </c>
      <c r="BD42" s="175" t="s">
        <v>50</v>
      </c>
      <c r="BE42" s="176">
        <v>540</v>
      </c>
      <c r="BF42" s="177">
        <v>0.3086896125945362</v>
      </c>
      <c r="BG42" s="177">
        <v>42.99363057324841</v>
      </c>
      <c r="BH42" s="178">
        <v>42.99363057324841</v>
      </c>
      <c r="BI42" s="171"/>
    </row>
    <row r="43" spans="19:61" ht="19.2" thickBot="1" x14ac:dyDescent="0.35">
      <c r="S43" s="280" t="s">
        <v>44</v>
      </c>
      <c r="T43" s="281"/>
      <c r="U43" s="172" t="s">
        <v>45</v>
      </c>
      <c r="V43" s="173" t="s">
        <v>46</v>
      </c>
      <c r="W43" s="173" t="s">
        <v>47</v>
      </c>
      <c r="X43" s="174" t="s">
        <v>48</v>
      </c>
      <c r="Y43" s="171"/>
      <c r="Z43" s="171"/>
      <c r="AB43" s="280" t="s">
        <v>44</v>
      </c>
      <c r="AC43" s="281"/>
      <c r="AD43" s="172" t="s">
        <v>45</v>
      </c>
      <c r="AE43" s="173" t="s">
        <v>46</v>
      </c>
      <c r="AF43" s="173" t="s">
        <v>47</v>
      </c>
      <c r="AG43" s="174" t="s">
        <v>48</v>
      </c>
      <c r="AH43" s="171"/>
      <c r="AK43" s="280" t="s">
        <v>44</v>
      </c>
      <c r="AL43" s="281"/>
      <c r="AM43" s="172" t="s">
        <v>45</v>
      </c>
      <c r="AN43" s="173" t="s">
        <v>46</v>
      </c>
      <c r="AO43" s="173" t="s">
        <v>47</v>
      </c>
      <c r="AP43" s="174" t="s">
        <v>48</v>
      </c>
      <c r="AQ43" s="171"/>
      <c r="BC43" s="283"/>
      <c r="BD43" s="179" t="s">
        <v>51</v>
      </c>
      <c r="BE43" s="180">
        <v>716</v>
      </c>
      <c r="BF43" s="181">
        <v>0.40929956040312576</v>
      </c>
      <c r="BG43" s="181">
        <v>57.00636942675159</v>
      </c>
      <c r="BH43" s="182">
        <v>100</v>
      </c>
      <c r="BI43" s="171"/>
    </row>
    <row r="44" spans="19:61" ht="15" thickBot="1" x14ac:dyDescent="0.35">
      <c r="S44" s="196" t="s">
        <v>49</v>
      </c>
      <c r="T44" s="197" t="s">
        <v>113</v>
      </c>
      <c r="U44" s="198">
        <v>3</v>
      </c>
      <c r="V44" s="199">
        <v>100</v>
      </c>
      <c r="W44" s="199">
        <v>100</v>
      </c>
      <c r="X44" s="200">
        <v>100</v>
      </c>
      <c r="Y44" s="171"/>
      <c r="Z44" s="171"/>
      <c r="AB44" s="196" t="s">
        <v>49</v>
      </c>
      <c r="AC44" s="197" t="s">
        <v>177</v>
      </c>
      <c r="AD44" s="198">
        <v>174933</v>
      </c>
      <c r="AE44" s="199">
        <v>100</v>
      </c>
      <c r="AF44" s="199">
        <v>100</v>
      </c>
      <c r="AG44" s="200">
        <v>100</v>
      </c>
      <c r="AH44" s="171"/>
      <c r="AK44" s="196" t="s">
        <v>49</v>
      </c>
      <c r="AL44" s="197" t="s">
        <v>177</v>
      </c>
      <c r="AM44" s="198">
        <v>174933</v>
      </c>
      <c r="AN44" s="199">
        <v>100</v>
      </c>
      <c r="AO44" s="199">
        <v>100</v>
      </c>
      <c r="AP44" s="200">
        <v>100</v>
      </c>
      <c r="AQ44" s="171"/>
      <c r="BC44" s="283"/>
      <c r="BD44" s="179" t="s">
        <v>52</v>
      </c>
      <c r="BE44" s="180">
        <v>1256</v>
      </c>
      <c r="BF44" s="181">
        <v>0.71798917299766196</v>
      </c>
      <c r="BG44" s="181">
        <v>100</v>
      </c>
      <c r="BH44" s="211"/>
      <c r="BI44" s="171"/>
    </row>
    <row r="45" spans="19:61" ht="16.8" x14ac:dyDescent="0.3">
      <c r="BC45" s="212" t="s">
        <v>53</v>
      </c>
      <c r="BD45" s="179" t="s">
        <v>54</v>
      </c>
      <c r="BE45" s="180">
        <v>173677</v>
      </c>
      <c r="BF45" s="181">
        <v>99.282010827002338</v>
      </c>
      <c r="BG45" s="213"/>
      <c r="BH45" s="211"/>
      <c r="BI45" s="171"/>
    </row>
    <row r="46" spans="19:61" ht="15" thickBot="1" x14ac:dyDescent="0.35">
      <c r="S46" s="278" t="s">
        <v>82</v>
      </c>
      <c r="T46" s="279"/>
      <c r="U46" s="279"/>
      <c r="V46" s="279"/>
      <c r="W46" s="279"/>
      <c r="X46" s="279"/>
      <c r="Y46" s="171"/>
      <c r="Z46" s="171"/>
      <c r="AB46" s="278" t="s">
        <v>90</v>
      </c>
      <c r="AC46" s="279"/>
      <c r="AD46" s="279"/>
      <c r="AE46" s="279"/>
      <c r="AF46" s="279"/>
      <c r="AG46" s="279"/>
      <c r="AH46" s="171"/>
      <c r="AK46" s="278" t="s">
        <v>100</v>
      </c>
      <c r="AL46" s="279"/>
      <c r="AM46" s="279"/>
      <c r="AN46" s="279"/>
      <c r="AO46" s="279"/>
      <c r="AP46" s="279"/>
      <c r="AQ46" s="171"/>
      <c r="BC46" s="300" t="s">
        <v>52</v>
      </c>
      <c r="BD46" s="294"/>
      <c r="BE46" s="184">
        <v>174933</v>
      </c>
      <c r="BF46" s="185">
        <v>100</v>
      </c>
      <c r="BG46" s="214"/>
      <c r="BH46" s="186"/>
      <c r="BI46" s="171"/>
    </row>
    <row r="47" spans="19:61" ht="19.2" thickBot="1" x14ac:dyDescent="0.35">
      <c r="S47" s="280" t="s">
        <v>44</v>
      </c>
      <c r="T47" s="281"/>
      <c r="U47" s="172" t="s">
        <v>45</v>
      </c>
      <c r="V47" s="173" t="s">
        <v>46</v>
      </c>
      <c r="W47" s="173" t="s">
        <v>47</v>
      </c>
      <c r="X47" s="174" t="s">
        <v>48</v>
      </c>
      <c r="Y47" s="171"/>
      <c r="Z47" s="171"/>
      <c r="AB47" s="280" t="s">
        <v>44</v>
      </c>
      <c r="AC47" s="281"/>
      <c r="AD47" s="172" t="s">
        <v>45</v>
      </c>
      <c r="AE47" s="173" t="s">
        <v>46</v>
      </c>
      <c r="AF47" s="173" t="s">
        <v>47</v>
      </c>
      <c r="AG47" s="174" t="s">
        <v>48</v>
      </c>
      <c r="AH47" s="171"/>
      <c r="AK47" s="280" t="s">
        <v>44</v>
      </c>
      <c r="AL47" s="281"/>
      <c r="AM47" s="172" t="s">
        <v>45</v>
      </c>
      <c r="AN47" s="173" t="s">
        <v>46</v>
      </c>
      <c r="AO47" s="173" t="s">
        <v>47</v>
      </c>
      <c r="AP47" s="174" t="s">
        <v>48</v>
      </c>
      <c r="AQ47" s="171"/>
    </row>
    <row r="48" spans="19:61" ht="15" thickBot="1" x14ac:dyDescent="0.35">
      <c r="S48" s="282" t="s">
        <v>49</v>
      </c>
      <c r="T48" s="175" t="s">
        <v>73</v>
      </c>
      <c r="U48" s="176">
        <v>56</v>
      </c>
      <c r="V48" s="177">
        <v>27.586206896551722</v>
      </c>
      <c r="W48" s="177">
        <v>27.586206896551722</v>
      </c>
      <c r="X48" s="178">
        <v>27.586206896551722</v>
      </c>
      <c r="Y48" s="171"/>
      <c r="Z48" s="171"/>
      <c r="AB48" s="282" t="s">
        <v>49</v>
      </c>
      <c r="AC48" s="175" t="s">
        <v>177</v>
      </c>
      <c r="AD48" s="176">
        <v>174887</v>
      </c>
      <c r="AE48" s="177">
        <v>99.973704218186384</v>
      </c>
      <c r="AF48" s="177">
        <v>99.973704218186384</v>
      </c>
      <c r="AG48" s="178">
        <v>99.973704218186384</v>
      </c>
      <c r="AH48" s="171"/>
      <c r="AK48" s="282" t="s">
        <v>49</v>
      </c>
      <c r="AL48" s="175" t="s">
        <v>177</v>
      </c>
      <c r="AM48" s="176">
        <v>174925</v>
      </c>
      <c r="AN48" s="177">
        <v>99.995426820554158</v>
      </c>
      <c r="AO48" s="177">
        <v>99.995426820554158</v>
      </c>
      <c r="AP48" s="178">
        <v>99.995426820554158</v>
      </c>
      <c r="AQ48" s="171"/>
    </row>
    <row r="49" spans="19:61" x14ac:dyDescent="0.3">
      <c r="S49" s="283"/>
      <c r="T49" s="179" t="s">
        <v>163</v>
      </c>
      <c r="U49" s="180">
        <v>28</v>
      </c>
      <c r="V49" s="181">
        <v>13.793103448275861</v>
      </c>
      <c r="W49" s="181">
        <v>13.793103448275861</v>
      </c>
      <c r="X49" s="182">
        <v>41.379310344827587</v>
      </c>
      <c r="Y49" s="171"/>
      <c r="Z49" s="171"/>
      <c r="AB49" s="283"/>
      <c r="AC49" s="179" t="s">
        <v>73</v>
      </c>
      <c r="AD49" s="180">
        <v>30</v>
      </c>
      <c r="AE49" s="181">
        <v>1.7149422921918678E-2</v>
      </c>
      <c r="AF49" s="181">
        <v>1.7149422921918678E-2</v>
      </c>
      <c r="AG49" s="182">
        <v>99.990853641108316</v>
      </c>
      <c r="AH49" s="171"/>
      <c r="AK49" s="283"/>
      <c r="AL49" s="179" t="s">
        <v>73</v>
      </c>
      <c r="AM49" s="180">
        <v>4</v>
      </c>
      <c r="AN49" s="181">
        <v>2.2865897229224904E-3</v>
      </c>
      <c r="AO49" s="181">
        <v>2.2865897229224904E-3</v>
      </c>
      <c r="AP49" s="182">
        <v>99.997713410277072</v>
      </c>
      <c r="AQ49" s="171"/>
    </row>
    <row r="50" spans="19:61" ht="15" thickBot="1" x14ac:dyDescent="0.35">
      <c r="S50" s="283"/>
      <c r="T50" s="179" t="s">
        <v>113</v>
      </c>
      <c r="U50" s="180">
        <v>27</v>
      </c>
      <c r="V50" s="181">
        <v>13.300492610837439</v>
      </c>
      <c r="W50" s="181">
        <v>13.300492610837439</v>
      </c>
      <c r="X50" s="182">
        <v>54.679802955665025</v>
      </c>
      <c r="Y50" s="171"/>
      <c r="Z50" s="171"/>
      <c r="AB50" s="283"/>
      <c r="AC50" s="179" t="s">
        <v>163</v>
      </c>
      <c r="AD50" s="180">
        <v>9</v>
      </c>
      <c r="AE50" s="181">
        <v>5.1448268765756037E-3</v>
      </c>
      <c r="AF50" s="181">
        <v>5.1448268765756037E-3</v>
      </c>
      <c r="AG50" s="182">
        <v>99.995998467984876</v>
      </c>
      <c r="AH50" s="171"/>
      <c r="AK50" s="283"/>
      <c r="AL50" s="179" t="s">
        <v>163</v>
      </c>
      <c r="AM50" s="180">
        <v>2</v>
      </c>
      <c r="AN50" s="181">
        <v>1.1432948614612452E-3</v>
      </c>
      <c r="AO50" s="181">
        <v>1.1432948614612452E-3</v>
      </c>
      <c r="AP50" s="182">
        <v>99.998856705138536</v>
      </c>
      <c r="AQ50" s="171"/>
      <c r="BC50" s="278" t="s">
        <v>106</v>
      </c>
      <c r="BD50" s="279"/>
      <c r="BE50" s="279"/>
      <c r="BF50" s="279"/>
      <c r="BG50" s="279"/>
      <c r="BH50" s="279"/>
      <c r="BI50" s="171"/>
    </row>
    <row r="51" spans="19:61" ht="19.2" thickBot="1" x14ac:dyDescent="0.35">
      <c r="S51" s="283"/>
      <c r="T51" s="179" t="s">
        <v>164</v>
      </c>
      <c r="U51" s="180">
        <v>4</v>
      </c>
      <c r="V51" s="181">
        <v>1.9704433497536946</v>
      </c>
      <c r="W51" s="181">
        <v>1.9704433497536946</v>
      </c>
      <c r="X51" s="182">
        <v>56.650246305418719</v>
      </c>
      <c r="Y51" s="171"/>
      <c r="Z51" s="171"/>
      <c r="AB51" s="283"/>
      <c r="AC51" s="179" t="s">
        <v>113</v>
      </c>
      <c r="AD51" s="180">
        <v>3</v>
      </c>
      <c r="AE51" s="181">
        <v>1.7149422921918678E-3</v>
      </c>
      <c r="AF51" s="181">
        <v>1.7149422921918678E-3</v>
      </c>
      <c r="AG51" s="182">
        <v>99.997713410277072</v>
      </c>
      <c r="AH51" s="171"/>
      <c r="AK51" s="283"/>
      <c r="AL51" s="179" t="s">
        <v>113</v>
      </c>
      <c r="AM51" s="180">
        <v>1</v>
      </c>
      <c r="AN51" s="181">
        <v>5.7164743073062261E-4</v>
      </c>
      <c r="AO51" s="181">
        <v>5.7164743073062261E-4</v>
      </c>
      <c r="AP51" s="182">
        <v>99.999428352569268</v>
      </c>
      <c r="AQ51" s="171"/>
      <c r="BC51" s="280" t="s">
        <v>44</v>
      </c>
      <c r="BD51" s="281"/>
      <c r="BE51" s="172" t="s">
        <v>45</v>
      </c>
      <c r="BF51" s="173" t="s">
        <v>46</v>
      </c>
      <c r="BG51" s="173" t="s">
        <v>47</v>
      </c>
      <c r="BH51" s="174" t="s">
        <v>48</v>
      </c>
      <c r="BI51" s="171"/>
    </row>
    <row r="52" spans="19:61" x14ac:dyDescent="0.3">
      <c r="S52" s="283"/>
      <c r="T52" s="179" t="s">
        <v>165</v>
      </c>
      <c r="U52" s="180">
        <v>20</v>
      </c>
      <c r="V52" s="181">
        <v>9.8522167487684733</v>
      </c>
      <c r="W52" s="181">
        <v>9.8522167487684733</v>
      </c>
      <c r="X52" s="182">
        <v>66.502463054187189</v>
      </c>
      <c r="Y52" s="171"/>
      <c r="Z52" s="171"/>
      <c r="AB52" s="283"/>
      <c r="AC52" s="179" t="s">
        <v>164</v>
      </c>
      <c r="AD52" s="180">
        <v>2</v>
      </c>
      <c r="AE52" s="181">
        <v>1.1432948614612452E-3</v>
      </c>
      <c r="AF52" s="181">
        <v>1.1432948614612452E-3</v>
      </c>
      <c r="AG52" s="182">
        <v>99.998856705138536</v>
      </c>
      <c r="AH52" s="171"/>
      <c r="AK52" s="283"/>
      <c r="AL52" s="179" t="s">
        <v>165</v>
      </c>
      <c r="AM52" s="180">
        <v>1</v>
      </c>
      <c r="AN52" s="181">
        <v>5.7164743073062261E-4</v>
      </c>
      <c r="AO52" s="181">
        <v>5.7164743073062261E-4</v>
      </c>
      <c r="AP52" s="182">
        <v>100</v>
      </c>
      <c r="AQ52" s="171"/>
      <c r="BC52" s="299" t="s">
        <v>49</v>
      </c>
      <c r="BD52" s="175" t="s">
        <v>50</v>
      </c>
      <c r="BE52" s="176">
        <v>67</v>
      </c>
      <c r="BF52" s="177">
        <v>3.8300377858951712E-2</v>
      </c>
      <c r="BG52" s="177">
        <v>53.6</v>
      </c>
      <c r="BH52" s="178">
        <v>53.6</v>
      </c>
      <c r="BI52" s="171"/>
    </row>
    <row r="53" spans="19:61" ht="15" thickBot="1" x14ac:dyDescent="0.35">
      <c r="S53" s="283"/>
      <c r="T53" s="179" t="s">
        <v>166</v>
      </c>
      <c r="U53" s="180">
        <v>8</v>
      </c>
      <c r="V53" s="181">
        <v>3.9408866995073892</v>
      </c>
      <c r="W53" s="181">
        <v>3.9408866995073892</v>
      </c>
      <c r="X53" s="182">
        <v>70.443349753694591</v>
      </c>
      <c r="Y53" s="171"/>
      <c r="Z53" s="171"/>
      <c r="AB53" s="283"/>
      <c r="AC53" s="179" t="s">
        <v>166</v>
      </c>
      <c r="AD53" s="180">
        <v>1</v>
      </c>
      <c r="AE53" s="181">
        <v>5.7164743073062261E-4</v>
      </c>
      <c r="AF53" s="181">
        <v>5.7164743073062261E-4</v>
      </c>
      <c r="AG53" s="182">
        <v>99.999428352569268</v>
      </c>
      <c r="AH53" s="171"/>
      <c r="AK53" s="284"/>
      <c r="AL53" s="183" t="s">
        <v>52</v>
      </c>
      <c r="AM53" s="184">
        <v>174933</v>
      </c>
      <c r="AN53" s="185">
        <v>100</v>
      </c>
      <c r="AO53" s="185">
        <v>100</v>
      </c>
      <c r="AP53" s="186"/>
      <c r="AQ53" s="171"/>
      <c r="BC53" s="283"/>
      <c r="BD53" s="179" t="s">
        <v>51</v>
      </c>
      <c r="BE53" s="180">
        <v>58</v>
      </c>
      <c r="BF53" s="181">
        <v>3.315555098237611E-2</v>
      </c>
      <c r="BG53" s="181">
        <v>46.400000000000006</v>
      </c>
      <c r="BH53" s="182">
        <v>100</v>
      </c>
      <c r="BI53" s="171"/>
    </row>
    <row r="54" spans="19:61" x14ac:dyDescent="0.3">
      <c r="S54" s="283"/>
      <c r="T54" s="179" t="s">
        <v>162</v>
      </c>
      <c r="U54" s="180">
        <v>11</v>
      </c>
      <c r="V54" s="181">
        <v>5.4187192118226601</v>
      </c>
      <c r="W54" s="181">
        <v>5.4187192118226601</v>
      </c>
      <c r="X54" s="182">
        <v>75.862068965517238</v>
      </c>
      <c r="Y54" s="171"/>
      <c r="Z54" s="171"/>
      <c r="AB54" s="283"/>
      <c r="AC54" s="179" t="s">
        <v>181</v>
      </c>
      <c r="AD54" s="180">
        <v>1</v>
      </c>
      <c r="AE54" s="181">
        <v>5.7164743073062261E-4</v>
      </c>
      <c r="AF54" s="181">
        <v>5.7164743073062261E-4</v>
      </c>
      <c r="AG54" s="182">
        <v>100</v>
      </c>
      <c r="AH54" s="171"/>
      <c r="AM54" s="207">
        <f>SUM(AM49:AM52)</f>
        <v>8</v>
      </c>
      <c r="BC54" s="283"/>
      <c r="BD54" s="179" t="s">
        <v>52</v>
      </c>
      <c r="BE54" s="180">
        <v>125</v>
      </c>
      <c r="BF54" s="181">
        <v>7.1455928841327815E-2</v>
      </c>
      <c r="BG54" s="181">
        <v>100</v>
      </c>
      <c r="BH54" s="211"/>
      <c r="BI54" s="171"/>
    </row>
    <row r="55" spans="19:61" ht="17.399999999999999" thickBot="1" x14ac:dyDescent="0.35">
      <c r="S55" s="283"/>
      <c r="T55" s="179" t="s">
        <v>167</v>
      </c>
      <c r="U55" s="180">
        <v>12</v>
      </c>
      <c r="V55" s="181">
        <v>5.9113300492610836</v>
      </c>
      <c r="W55" s="181">
        <v>5.9113300492610836</v>
      </c>
      <c r="X55" s="182">
        <v>81.77339901477832</v>
      </c>
      <c r="Y55" s="171"/>
      <c r="Z55" s="171"/>
      <c r="AB55" s="284"/>
      <c r="AC55" s="183" t="s">
        <v>52</v>
      </c>
      <c r="AD55" s="184">
        <v>174933</v>
      </c>
      <c r="AE55" s="185">
        <v>100</v>
      </c>
      <c r="AF55" s="185">
        <v>100</v>
      </c>
      <c r="AG55" s="186"/>
      <c r="AH55" s="171"/>
      <c r="BC55" s="212" t="s">
        <v>53</v>
      </c>
      <c r="BD55" s="179" t="s">
        <v>54</v>
      </c>
      <c r="BE55" s="180">
        <v>174808</v>
      </c>
      <c r="BF55" s="181">
        <v>99.928544071158683</v>
      </c>
      <c r="BG55" s="213"/>
      <c r="BH55" s="211"/>
      <c r="BI55" s="171"/>
    </row>
    <row r="56" spans="19:61" ht="15" thickBot="1" x14ac:dyDescent="0.35">
      <c r="S56" s="283"/>
      <c r="T56" s="179" t="s">
        <v>168</v>
      </c>
      <c r="U56" s="180">
        <v>17</v>
      </c>
      <c r="V56" s="181">
        <v>8.3743842364532011</v>
      </c>
      <c r="W56" s="181">
        <v>8.3743842364532011</v>
      </c>
      <c r="X56" s="182">
        <v>90.14778325123153</v>
      </c>
      <c r="Y56" s="171"/>
      <c r="Z56" s="171"/>
      <c r="AB56" s="171"/>
      <c r="AC56" s="171"/>
      <c r="AD56" s="206">
        <f>SUM(AD49:AD54)</f>
        <v>46</v>
      </c>
      <c r="AE56" s="171"/>
      <c r="AF56" s="171"/>
      <c r="AG56" s="171"/>
      <c r="BC56" s="300" t="s">
        <v>52</v>
      </c>
      <c r="BD56" s="294"/>
      <c r="BE56" s="184">
        <v>174933</v>
      </c>
      <c r="BF56" s="185">
        <v>100</v>
      </c>
      <c r="BG56" s="214"/>
      <c r="BH56" s="186"/>
      <c r="BI56" s="171"/>
    </row>
    <row r="57" spans="19:61" x14ac:dyDescent="0.3">
      <c r="S57" s="283"/>
      <c r="T57" s="179" t="s">
        <v>169</v>
      </c>
      <c r="U57" s="180">
        <v>20</v>
      </c>
      <c r="V57" s="181">
        <v>9.8522167487684733</v>
      </c>
      <c r="W57" s="181">
        <v>9.8522167487684733</v>
      </c>
      <c r="X57" s="182">
        <v>100</v>
      </c>
      <c r="Y57" s="171"/>
      <c r="Z57" s="171"/>
      <c r="AB57" s="171"/>
      <c r="AC57" s="171"/>
      <c r="AD57" s="205"/>
      <c r="AE57" s="171"/>
      <c r="AF57" s="171"/>
      <c r="AG57" s="171"/>
    </row>
    <row r="58" spans="19:61" ht="15" thickBot="1" x14ac:dyDescent="0.35">
      <c r="S58" s="284"/>
      <c r="T58" s="183" t="s">
        <v>52</v>
      </c>
      <c r="U58" s="184">
        <v>203</v>
      </c>
      <c r="V58" s="185">
        <v>100</v>
      </c>
      <c r="W58" s="185">
        <v>100</v>
      </c>
      <c r="X58" s="186"/>
      <c r="Y58" s="171"/>
      <c r="Z58" s="171"/>
      <c r="AB58" s="171"/>
      <c r="AC58" s="171"/>
      <c r="AD58" s="171"/>
      <c r="AE58" s="171"/>
      <c r="AF58" s="171"/>
      <c r="AG58" s="171"/>
    </row>
    <row r="59" spans="19:61" x14ac:dyDescent="0.3">
      <c r="U59" s="201"/>
    </row>
    <row r="60" spans="19:61" ht="15" thickBot="1" x14ac:dyDescent="0.35">
      <c r="S60" s="278" t="s">
        <v>83</v>
      </c>
      <c r="T60" s="279"/>
      <c r="U60" s="279"/>
      <c r="V60" s="279"/>
      <c r="W60" s="279"/>
      <c r="X60" s="279"/>
      <c r="Y60" s="171"/>
      <c r="Z60" s="171"/>
      <c r="AB60" s="278" t="s">
        <v>93</v>
      </c>
      <c r="AC60" s="279"/>
      <c r="AD60" s="279"/>
      <c r="AE60" s="279"/>
      <c r="AF60" s="279"/>
      <c r="AG60" s="279"/>
      <c r="AH60" s="171"/>
      <c r="AK60" s="278" t="s">
        <v>101</v>
      </c>
      <c r="AL60" s="279"/>
      <c r="AM60" s="279"/>
      <c r="AN60" s="279"/>
      <c r="AO60" s="279"/>
      <c r="AP60" s="279"/>
      <c r="AQ60" s="171"/>
      <c r="BC60" s="278" t="s">
        <v>109</v>
      </c>
      <c r="BD60" s="279"/>
      <c r="BE60" s="279"/>
      <c r="BF60" s="279"/>
      <c r="BG60" s="279"/>
      <c r="BH60" s="279"/>
      <c r="BI60" s="171"/>
    </row>
    <row r="61" spans="19:61" ht="19.2" thickBot="1" x14ac:dyDescent="0.35">
      <c r="S61" s="280" t="s">
        <v>44</v>
      </c>
      <c r="T61" s="281"/>
      <c r="U61" s="172" t="s">
        <v>45</v>
      </c>
      <c r="V61" s="173" t="s">
        <v>46</v>
      </c>
      <c r="W61" s="173" t="s">
        <v>47</v>
      </c>
      <c r="X61" s="174" t="s">
        <v>48</v>
      </c>
      <c r="Y61" s="171"/>
      <c r="Z61" s="171"/>
      <c r="AB61" s="280" t="s">
        <v>44</v>
      </c>
      <c r="AC61" s="281"/>
      <c r="AD61" s="172" t="s">
        <v>45</v>
      </c>
      <c r="AE61" s="173" t="s">
        <v>46</v>
      </c>
      <c r="AF61" s="173" t="s">
        <v>47</v>
      </c>
      <c r="AG61" s="174" t="s">
        <v>48</v>
      </c>
      <c r="AH61" s="171"/>
      <c r="AK61" s="280" t="s">
        <v>44</v>
      </c>
      <c r="AL61" s="281"/>
      <c r="AM61" s="172" t="s">
        <v>45</v>
      </c>
      <c r="AN61" s="173" t="s">
        <v>46</v>
      </c>
      <c r="AO61" s="173" t="s">
        <v>47</v>
      </c>
      <c r="AP61" s="174" t="s">
        <v>48</v>
      </c>
      <c r="AQ61" s="171"/>
      <c r="BC61" s="280" t="s">
        <v>44</v>
      </c>
      <c r="BD61" s="281"/>
      <c r="BE61" s="172" t="s">
        <v>45</v>
      </c>
      <c r="BF61" s="173" t="s">
        <v>46</v>
      </c>
      <c r="BG61" s="173" t="s">
        <v>47</v>
      </c>
      <c r="BH61" s="174" t="s">
        <v>48</v>
      </c>
      <c r="BI61" s="171"/>
    </row>
    <row r="62" spans="19:61" ht="15" thickBot="1" x14ac:dyDescent="0.35">
      <c r="S62" s="282" t="s">
        <v>49</v>
      </c>
      <c r="T62" s="175" t="s">
        <v>73</v>
      </c>
      <c r="U62" s="176">
        <v>41</v>
      </c>
      <c r="V62" s="177">
        <v>21.465968586387437</v>
      </c>
      <c r="W62" s="177">
        <v>21.465968586387437</v>
      </c>
      <c r="X62" s="178">
        <v>21.465968586387437</v>
      </c>
      <c r="Y62" s="171"/>
      <c r="Z62" s="171"/>
      <c r="AB62" s="282" t="s">
        <v>49</v>
      </c>
      <c r="AC62" s="175" t="s">
        <v>177</v>
      </c>
      <c r="AD62" s="176">
        <v>174878</v>
      </c>
      <c r="AE62" s="177">
        <v>99.968559391309824</v>
      </c>
      <c r="AF62" s="177">
        <v>99.968559391309824</v>
      </c>
      <c r="AG62" s="178">
        <v>99.968559391309824</v>
      </c>
      <c r="AH62" s="171"/>
      <c r="AK62" s="282" t="s">
        <v>49</v>
      </c>
      <c r="AL62" s="175" t="s">
        <v>177</v>
      </c>
      <c r="AM62" s="176">
        <v>174929</v>
      </c>
      <c r="AN62" s="177">
        <v>99.997713410277072</v>
      </c>
      <c r="AO62" s="177">
        <v>99.997713410277072</v>
      </c>
      <c r="AP62" s="178">
        <v>99.997713410277072</v>
      </c>
      <c r="AQ62" s="171"/>
      <c r="BC62" s="299" t="s">
        <v>49</v>
      </c>
      <c r="BD62" s="175" t="s">
        <v>50</v>
      </c>
      <c r="BE62" s="176">
        <v>16</v>
      </c>
      <c r="BF62" s="177">
        <v>9.1463588916899617E-3</v>
      </c>
      <c r="BG62" s="177">
        <v>76.19047619047619</v>
      </c>
      <c r="BH62" s="178">
        <v>76.19047619047619</v>
      </c>
      <c r="BI62" s="171"/>
    </row>
    <row r="63" spans="19:61" x14ac:dyDescent="0.3">
      <c r="S63" s="283"/>
      <c r="T63" s="179" t="s">
        <v>163</v>
      </c>
      <c r="U63" s="180">
        <v>28</v>
      </c>
      <c r="V63" s="181">
        <v>14.659685863874344</v>
      </c>
      <c r="W63" s="181">
        <v>14.659685863874344</v>
      </c>
      <c r="X63" s="182">
        <v>36.125654450261777</v>
      </c>
      <c r="Y63" s="171"/>
      <c r="Z63" s="171"/>
      <c r="AB63" s="283"/>
      <c r="AC63" s="179" t="s">
        <v>73</v>
      </c>
      <c r="AD63" s="180">
        <v>35</v>
      </c>
      <c r="AE63" s="181">
        <v>2.0007660075571788E-2</v>
      </c>
      <c r="AF63" s="181">
        <v>2.0007660075571788E-2</v>
      </c>
      <c r="AG63" s="182">
        <v>99.988567051385388</v>
      </c>
      <c r="AH63" s="171"/>
      <c r="AK63" s="283"/>
      <c r="AL63" s="179" t="s">
        <v>73</v>
      </c>
      <c r="AM63" s="180">
        <v>4</v>
      </c>
      <c r="AN63" s="181">
        <v>2.2865897229224904E-3</v>
      </c>
      <c r="AO63" s="181">
        <v>2.2865897229224904E-3</v>
      </c>
      <c r="AP63" s="182">
        <v>100</v>
      </c>
      <c r="AQ63" s="171"/>
      <c r="BC63" s="283"/>
      <c r="BD63" s="179" t="s">
        <v>51</v>
      </c>
      <c r="BE63" s="180">
        <v>5</v>
      </c>
      <c r="BF63" s="181">
        <v>2.8582371536531128E-3</v>
      </c>
      <c r="BG63" s="181">
        <v>23.809523809523807</v>
      </c>
      <c r="BH63" s="182">
        <v>100</v>
      </c>
      <c r="BI63" s="171"/>
    </row>
    <row r="64" spans="19:61" ht="15" thickBot="1" x14ac:dyDescent="0.35">
      <c r="S64" s="283"/>
      <c r="T64" s="179" t="s">
        <v>113</v>
      </c>
      <c r="U64" s="180">
        <v>15</v>
      </c>
      <c r="V64" s="181">
        <v>7.8534031413612562</v>
      </c>
      <c r="W64" s="181">
        <v>7.8534031413612562</v>
      </c>
      <c r="X64" s="182">
        <v>43.97905759162304</v>
      </c>
      <c r="Y64" s="171"/>
      <c r="Z64" s="171"/>
      <c r="AB64" s="283"/>
      <c r="AC64" s="179" t="s">
        <v>163</v>
      </c>
      <c r="AD64" s="180">
        <v>9</v>
      </c>
      <c r="AE64" s="181">
        <v>5.1448268765756037E-3</v>
      </c>
      <c r="AF64" s="181">
        <v>5.1448268765756037E-3</v>
      </c>
      <c r="AG64" s="182">
        <v>99.993711878261962</v>
      </c>
      <c r="AH64" s="171"/>
      <c r="AK64" s="284"/>
      <c r="AL64" s="183" t="s">
        <v>52</v>
      </c>
      <c r="AM64" s="184">
        <v>174933</v>
      </c>
      <c r="AN64" s="185">
        <v>100</v>
      </c>
      <c r="AO64" s="185">
        <v>100</v>
      </c>
      <c r="AP64" s="186"/>
      <c r="AQ64" s="171"/>
      <c r="BC64" s="283"/>
      <c r="BD64" s="179" t="s">
        <v>52</v>
      </c>
      <c r="BE64" s="180">
        <v>21</v>
      </c>
      <c r="BF64" s="181">
        <v>1.2004596045343074E-2</v>
      </c>
      <c r="BG64" s="181">
        <v>100</v>
      </c>
      <c r="BH64" s="211"/>
      <c r="BI64" s="171"/>
    </row>
    <row r="65" spans="19:61" ht="16.8" x14ac:dyDescent="0.3">
      <c r="S65" s="283"/>
      <c r="T65" s="179" t="s">
        <v>164</v>
      </c>
      <c r="U65" s="180">
        <v>8</v>
      </c>
      <c r="V65" s="181">
        <v>4.1884816753926701</v>
      </c>
      <c r="W65" s="181">
        <v>4.1884816753926701</v>
      </c>
      <c r="X65" s="182">
        <v>48.167539267015705</v>
      </c>
      <c r="Y65" s="171"/>
      <c r="Z65" s="171"/>
      <c r="AB65" s="283"/>
      <c r="AC65" s="179" t="s">
        <v>113</v>
      </c>
      <c r="AD65" s="180">
        <v>5</v>
      </c>
      <c r="AE65" s="181">
        <v>2.8582371536531128E-3</v>
      </c>
      <c r="AF65" s="181">
        <v>2.8582371536531128E-3</v>
      </c>
      <c r="AG65" s="182">
        <v>99.996570115415622</v>
      </c>
      <c r="AH65" s="171"/>
      <c r="AM65" s="207">
        <f>AM63</f>
        <v>4</v>
      </c>
      <c r="BC65" s="212" t="s">
        <v>53</v>
      </c>
      <c r="BD65" s="179" t="s">
        <v>54</v>
      </c>
      <c r="BE65" s="180">
        <v>174912</v>
      </c>
      <c r="BF65" s="181">
        <v>99.987995403954656</v>
      </c>
      <c r="BG65" s="213"/>
      <c r="BH65" s="211"/>
      <c r="BI65" s="171"/>
    </row>
    <row r="66" spans="19:61" ht="15" thickBot="1" x14ac:dyDescent="0.35">
      <c r="S66" s="283"/>
      <c r="T66" s="179" t="s">
        <v>165</v>
      </c>
      <c r="U66" s="180">
        <v>5</v>
      </c>
      <c r="V66" s="181">
        <v>2.6178010471204187</v>
      </c>
      <c r="W66" s="181">
        <v>2.6178010471204187</v>
      </c>
      <c r="X66" s="182">
        <v>50.785340314136128</v>
      </c>
      <c r="Y66" s="171"/>
      <c r="Z66" s="171"/>
      <c r="AB66" s="283"/>
      <c r="AC66" s="179" t="s">
        <v>164</v>
      </c>
      <c r="AD66" s="180">
        <v>2</v>
      </c>
      <c r="AE66" s="181">
        <v>1.1432948614612452E-3</v>
      </c>
      <c r="AF66" s="181">
        <v>1.1432948614612452E-3</v>
      </c>
      <c r="AG66" s="182">
        <v>99.997713410277072</v>
      </c>
      <c r="AH66" s="171"/>
      <c r="BC66" s="300" t="s">
        <v>52</v>
      </c>
      <c r="BD66" s="294"/>
      <c r="BE66" s="184">
        <v>174933</v>
      </c>
      <c r="BF66" s="185">
        <v>100</v>
      </c>
      <c r="BG66" s="214"/>
      <c r="BH66" s="186"/>
      <c r="BI66" s="171"/>
    </row>
    <row r="67" spans="19:61" x14ac:dyDescent="0.3">
      <c r="S67" s="283"/>
      <c r="T67" s="179" t="s">
        <v>170</v>
      </c>
      <c r="U67" s="180">
        <v>12</v>
      </c>
      <c r="V67" s="181">
        <v>6.2827225130890048</v>
      </c>
      <c r="W67" s="181">
        <v>6.2827225130890048</v>
      </c>
      <c r="X67" s="182">
        <v>57.068062827225127</v>
      </c>
      <c r="Y67" s="171"/>
      <c r="Z67" s="171"/>
      <c r="AB67" s="283"/>
      <c r="AC67" s="179" t="s">
        <v>165</v>
      </c>
      <c r="AD67" s="180">
        <v>2</v>
      </c>
      <c r="AE67" s="181">
        <v>1.1432948614612452E-3</v>
      </c>
      <c r="AF67" s="181">
        <v>1.1432948614612452E-3</v>
      </c>
      <c r="AG67" s="182">
        <v>99.998856705138536</v>
      </c>
      <c r="AH67" s="171"/>
    </row>
    <row r="68" spans="19:61" x14ac:dyDescent="0.3">
      <c r="S68" s="283"/>
      <c r="T68" s="179" t="s">
        <v>166</v>
      </c>
      <c r="U68" s="180">
        <v>8</v>
      </c>
      <c r="V68" s="181">
        <v>4.1884816753926701</v>
      </c>
      <c r="W68" s="181">
        <v>4.1884816753926701</v>
      </c>
      <c r="X68" s="182">
        <v>61.256544502617807</v>
      </c>
      <c r="Y68" s="171"/>
      <c r="Z68" s="171"/>
      <c r="AB68" s="283"/>
      <c r="AC68" s="179" t="s">
        <v>182</v>
      </c>
      <c r="AD68" s="180">
        <v>1</v>
      </c>
      <c r="AE68" s="181">
        <v>5.7164743073062261E-4</v>
      </c>
      <c r="AF68" s="181">
        <v>5.7164743073062261E-4</v>
      </c>
      <c r="AG68" s="182">
        <v>99.999428352569268</v>
      </c>
      <c r="AH68" s="171"/>
    </row>
    <row r="69" spans="19:61" x14ac:dyDescent="0.3">
      <c r="S69" s="283"/>
      <c r="T69" s="179" t="s">
        <v>171</v>
      </c>
      <c r="U69" s="180">
        <v>10</v>
      </c>
      <c r="V69" s="181">
        <v>5.2356020942408374</v>
      </c>
      <c r="W69" s="181">
        <v>5.2356020942408374</v>
      </c>
      <c r="X69" s="182">
        <v>66.492146596858632</v>
      </c>
      <c r="Y69" s="171"/>
      <c r="Z69" s="171"/>
      <c r="AB69" s="283"/>
      <c r="AC69" s="179" t="s">
        <v>171</v>
      </c>
      <c r="AD69" s="180">
        <v>1</v>
      </c>
      <c r="AE69" s="181">
        <v>5.7164743073062261E-4</v>
      </c>
      <c r="AF69" s="181">
        <v>5.7164743073062261E-4</v>
      </c>
      <c r="AG69" s="182">
        <v>100</v>
      </c>
      <c r="AH69" s="171"/>
    </row>
    <row r="70" spans="19:61" ht="15" thickBot="1" x14ac:dyDescent="0.35">
      <c r="S70" s="283"/>
      <c r="T70" s="179" t="s">
        <v>162</v>
      </c>
      <c r="U70" s="180">
        <v>11</v>
      </c>
      <c r="V70" s="181">
        <v>5.7591623036649215</v>
      </c>
      <c r="W70" s="181">
        <v>5.7591623036649215</v>
      </c>
      <c r="X70" s="182">
        <v>72.251308900523554</v>
      </c>
      <c r="Y70" s="171"/>
      <c r="Z70" s="171"/>
      <c r="AB70" s="284"/>
      <c r="AC70" s="183" t="s">
        <v>52</v>
      </c>
      <c r="AD70" s="184">
        <v>174933</v>
      </c>
      <c r="AE70" s="185">
        <v>100</v>
      </c>
      <c r="AF70" s="185">
        <v>100</v>
      </c>
      <c r="AG70" s="186"/>
      <c r="AH70" s="171"/>
    </row>
    <row r="71" spans="19:61" x14ac:dyDescent="0.3">
      <c r="S71" s="283"/>
      <c r="T71" s="179" t="s">
        <v>172</v>
      </c>
      <c r="U71" s="180">
        <v>14</v>
      </c>
      <c r="V71" s="181">
        <v>7.3298429319371721</v>
      </c>
      <c r="W71" s="181">
        <v>7.3298429319371721</v>
      </c>
      <c r="X71" s="182">
        <v>79.581151832460733</v>
      </c>
      <c r="Y71" s="171"/>
      <c r="Z71" s="171"/>
      <c r="AB71" s="171"/>
      <c r="AC71" s="171"/>
      <c r="AD71" s="206">
        <f>SUM(AD63:AD69)</f>
        <v>55</v>
      </c>
      <c r="AE71" s="171"/>
      <c r="AF71" s="171"/>
      <c r="AG71" s="171"/>
    </row>
    <row r="72" spans="19:61" x14ac:dyDescent="0.3">
      <c r="S72" s="283"/>
      <c r="T72" s="179" t="s">
        <v>173</v>
      </c>
      <c r="U72" s="180">
        <v>19</v>
      </c>
      <c r="V72" s="181">
        <v>9.9476439790575917</v>
      </c>
      <c r="W72" s="181">
        <v>9.9476439790575917</v>
      </c>
      <c r="X72" s="182">
        <v>89.528795811518322</v>
      </c>
      <c r="Y72" s="171"/>
      <c r="Z72" s="171"/>
      <c r="AB72" s="171"/>
      <c r="AC72" s="171"/>
      <c r="AD72" s="171"/>
      <c r="AE72" s="171"/>
      <c r="AF72" s="171"/>
      <c r="AG72" s="171"/>
    </row>
    <row r="73" spans="19:61" x14ac:dyDescent="0.3">
      <c r="S73" s="283"/>
      <c r="T73" s="179" t="s">
        <v>169</v>
      </c>
      <c r="U73" s="180">
        <v>20</v>
      </c>
      <c r="V73" s="181">
        <v>10.471204188481675</v>
      </c>
      <c r="W73" s="181">
        <v>10.471204188481675</v>
      </c>
      <c r="X73" s="182">
        <v>100</v>
      </c>
      <c r="Y73" s="171"/>
      <c r="Z73" s="171"/>
      <c r="AB73" s="171"/>
      <c r="AC73" s="171"/>
      <c r="AD73" s="171"/>
      <c r="AE73" s="171"/>
      <c r="AF73" s="171"/>
      <c r="AG73" s="171"/>
    </row>
    <row r="74" spans="19:61" ht="15" thickBot="1" x14ac:dyDescent="0.35">
      <c r="S74" s="284"/>
      <c r="T74" s="183" t="s">
        <v>52</v>
      </c>
      <c r="U74" s="184">
        <v>191</v>
      </c>
      <c r="V74" s="185">
        <v>100</v>
      </c>
      <c r="W74" s="185">
        <v>100</v>
      </c>
      <c r="X74" s="186"/>
      <c r="Y74" s="171"/>
      <c r="Z74" s="171"/>
      <c r="AB74" s="171"/>
      <c r="AC74" s="171"/>
      <c r="AD74" s="171"/>
      <c r="AE74" s="171"/>
      <c r="AF74" s="171"/>
      <c r="AG74" s="171"/>
    </row>
  </sheetData>
  <mergeCells count="160">
    <mergeCell ref="BC60:BH60"/>
    <mergeCell ref="BC61:BD61"/>
    <mergeCell ref="BC62:BC64"/>
    <mergeCell ref="BC66:BD66"/>
    <mergeCell ref="BC51:BD51"/>
    <mergeCell ref="BC52:BC54"/>
    <mergeCell ref="BC56:BD56"/>
    <mergeCell ref="BC37:BD37"/>
    <mergeCell ref="BC40:BH40"/>
    <mergeCell ref="BC41:BD41"/>
    <mergeCell ref="BC42:BC44"/>
    <mergeCell ref="BC46:BD46"/>
    <mergeCell ref="BC50:BH50"/>
    <mergeCell ref="BC17:BD17"/>
    <mergeCell ref="BC31:BH31"/>
    <mergeCell ref="BC32:BD32"/>
    <mergeCell ref="BC33:BC35"/>
    <mergeCell ref="AT19:AY19"/>
    <mergeCell ref="AT20:AU20"/>
    <mergeCell ref="AT21:AT28"/>
    <mergeCell ref="AT30:AY30"/>
    <mergeCell ref="AT31:AU31"/>
    <mergeCell ref="AT32:AT38"/>
    <mergeCell ref="AT1:AY1"/>
    <mergeCell ref="AT2:AU2"/>
    <mergeCell ref="AT3:AT6"/>
    <mergeCell ref="AT10:AY10"/>
    <mergeCell ref="AT11:AU11"/>
    <mergeCell ref="AT12:AT15"/>
    <mergeCell ref="AK47:AL47"/>
    <mergeCell ref="AK48:AK53"/>
    <mergeCell ref="AK60:AP60"/>
    <mergeCell ref="AK19:AO19"/>
    <mergeCell ref="AK20:AO20"/>
    <mergeCell ref="AK21:AL22"/>
    <mergeCell ref="AM21:AN21"/>
    <mergeCell ref="AO21:AO22"/>
    <mergeCell ref="AK23:AK24"/>
    <mergeCell ref="AK10:AO10"/>
    <mergeCell ref="AK11:AO11"/>
    <mergeCell ref="AK12:AL13"/>
    <mergeCell ref="AM12:AN12"/>
    <mergeCell ref="AO12:AO13"/>
    <mergeCell ref="AK14:AK15"/>
    <mergeCell ref="AK16:AL16"/>
    <mergeCell ref="AO3:AO4"/>
    <mergeCell ref="AK5:AK6"/>
    <mergeCell ref="AB14:AB15"/>
    <mergeCell ref="AK61:AL61"/>
    <mergeCell ref="AK62:AK64"/>
    <mergeCell ref="AK34:AL34"/>
    <mergeCell ref="AK38:AP38"/>
    <mergeCell ref="AK39:AL39"/>
    <mergeCell ref="AK42:AP42"/>
    <mergeCell ref="AK43:AL43"/>
    <mergeCell ref="AK46:AP46"/>
    <mergeCell ref="AK25:AL25"/>
    <mergeCell ref="AK29:AO29"/>
    <mergeCell ref="AK30:AO30"/>
    <mergeCell ref="AK31:AL32"/>
    <mergeCell ref="AM31:AN31"/>
    <mergeCell ref="AO31:AO32"/>
    <mergeCell ref="AB21:AC22"/>
    <mergeCell ref="AD21:AE21"/>
    <mergeCell ref="AF21:AF22"/>
    <mergeCell ref="AB23:AB24"/>
    <mergeCell ref="AB25:AC25"/>
    <mergeCell ref="AB28:AF28"/>
    <mergeCell ref="AB48:AB55"/>
    <mergeCell ref="AB46:AG46"/>
    <mergeCell ref="AB47:AC47"/>
    <mergeCell ref="AB29:AF29"/>
    <mergeCell ref="AB30:AC31"/>
    <mergeCell ref="AD30:AE30"/>
    <mergeCell ref="AF30:AF31"/>
    <mergeCell ref="AB60:AG60"/>
    <mergeCell ref="AB61:AC61"/>
    <mergeCell ref="AB62:AB70"/>
    <mergeCell ref="AB32:AB33"/>
    <mergeCell ref="AB34:AC34"/>
    <mergeCell ref="AB38:AG38"/>
    <mergeCell ref="AB39:AC39"/>
    <mergeCell ref="AB42:AG42"/>
    <mergeCell ref="AB43:AC43"/>
    <mergeCell ref="AF3:AF4"/>
    <mergeCell ref="AB5:AB6"/>
    <mergeCell ref="AB7:AC7"/>
    <mergeCell ref="AB10:AF10"/>
    <mergeCell ref="AB11:AF11"/>
    <mergeCell ref="AB12:AC13"/>
    <mergeCell ref="AD12:AE12"/>
    <mergeCell ref="AF12:AF13"/>
    <mergeCell ref="AK1:AO1"/>
    <mergeCell ref="AK2:AO2"/>
    <mergeCell ref="AK3:AL4"/>
    <mergeCell ref="AM3:AN3"/>
    <mergeCell ref="AK7:AL7"/>
    <mergeCell ref="AB16:AC16"/>
    <mergeCell ref="AB19:AF19"/>
    <mergeCell ref="AB20:AF20"/>
    <mergeCell ref="AB1:AF1"/>
    <mergeCell ref="AB2:AF2"/>
    <mergeCell ref="AB3:AC4"/>
    <mergeCell ref="AD3:AE3"/>
    <mergeCell ref="S60:X60"/>
    <mergeCell ref="S61:T61"/>
    <mergeCell ref="S19:W19"/>
    <mergeCell ref="S20:W20"/>
    <mergeCell ref="S21:T22"/>
    <mergeCell ref="U21:V21"/>
    <mergeCell ref="W21:W22"/>
    <mergeCell ref="S23:S24"/>
    <mergeCell ref="S25:T25"/>
    <mergeCell ref="S16:T16"/>
    <mergeCell ref="S10:W10"/>
    <mergeCell ref="S11:W11"/>
    <mergeCell ref="S12:T13"/>
    <mergeCell ref="U12:V12"/>
    <mergeCell ref="W12:W13"/>
    <mergeCell ref="S14:S15"/>
    <mergeCell ref="S1:W1"/>
    <mergeCell ref="S62:S74"/>
    <mergeCell ref="S42:X42"/>
    <mergeCell ref="S43:T43"/>
    <mergeCell ref="S46:X46"/>
    <mergeCell ref="S47:T47"/>
    <mergeCell ref="S48:S58"/>
    <mergeCell ref="S38:X38"/>
    <mergeCell ref="S39:T39"/>
    <mergeCell ref="S28:W28"/>
    <mergeCell ref="S29:W29"/>
    <mergeCell ref="S30:T31"/>
    <mergeCell ref="U30:V30"/>
    <mergeCell ref="W30:W31"/>
    <mergeCell ref="S32:S33"/>
    <mergeCell ref="S34:T34"/>
    <mergeCell ref="S2:W2"/>
    <mergeCell ref="S3:T4"/>
    <mergeCell ref="U3:V3"/>
    <mergeCell ref="W3:W4"/>
    <mergeCell ref="S5:S6"/>
    <mergeCell ref="J21:K21"/>
    <mergeCell ref="J22:J25"/>
    <mergeCell ref="S7:T7"/>
    <mergeCell ref="A20:F20"/>
    <mergeCell ref="A21:B21"/>
    <mergeCell ref="A22:A26"/>
    <mergeCell ref="J1:O1"/>
    <mergeCell ref="J2:K2"/>
    <mergeCell ref="J3:J7"/>
    <mergeCell ref="J10:O10"/>
    <mergeCell ref="J11:K11"/>
    <mergeCell ref="J12:J16"/>
    <mergeCell ref="J20:O20"/>
    <mergeCell ref="A10:F10"/>
    <mergeCell ref="A11:B11"/>
    <mergeCell ref="A12:A16"/>
    <mergeCell ref="A1:F1"/>
    <mergeCell ref="A2:B2"/>
    <mergeCell ref="A3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Foglio1</vt:lpstr>
      <vt:lpstr>Valori assoluti</vt:lpstr>
      <vt:lpstr>C.P. per anno</vt:lpstr>
      <vt:lpstr>Variazioni</vt:lpstr>
      <vt:lpstr>2016 da spss</vt:lpstr>
      <vt:lpstr>ISTAT 2016</vt:lpstr>
      <vt:lpstr>Dati 2017 spss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2014-11-10T16:10:32Z</cp:lastPrinted>
  <dcterms:created xsi:type="dcterms:W3CDTF">2014-06-20T06:49:27Z</dcterms:created>
  <dcterms:modified xsi:type="dcterms:W3CDTF">2018-12-04T13:04:06Z</dcterms:modified>
</cp:coreProperties>
</file>